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<sst xmlns="http://schemas.openxmlformats.org/spreadsheetml/2006/main" count="155" uniqueCount="111">
  <si>
    <t>A.  Simple Capital Structure: Common stock, possibly preferred stock</t>
  </si>
  <si>
    <t>Step 1:</t>
  </si>
  <si>
    <t>Determine income applicable to common stock:</t>
  </si>
  <si>
    <t>Net income - preferred dividends</t>
  </si>
  <si>
    <t>Step 2:</t>
  </si>
  <si>
    <t>Determine weighted average number of common stock outstanding:</t>
  </si>
  <si>
    <t>step 3:</t>
  </si>
  <si>
    <t>Divide income applicable to common stock by weighted average # of shares</t>
  </si>
  <si>
    <t>equals Earnings per share</t>
  </si>
  <si>
    <t>Example:</t>
  </si>
  <si>
    <t># shares outstanding</t>
  </si>
  <si>
    <t># of months outstan-</t>
  </si>
  <si>
    <t>ding/12</t>
  </si>
  <si>
    <t>Alternative method:</t>
  </si>
  <si>
    <t>additional issued</t>
  </si>
  <si>
    <t>Total</t>
  </si>
  <si>
    <t># 0f months outstg/12</t>
  </si>
  <si>
    <t>Determination of weighted average number of common stock (wac) outstanding:</t>
  </si>
  <si>
    <t>wac</t>
  </si>
  <si>
    <t>Net income</t>
  </si>
  <si>
    <t>preferred dividends</t>
  </si>
  <si>
    <t>income available for common stockholders</t>
  </si>
  <si>
    <t>weighted average number of common stock</t>
  </si>
  <si>
    <t>Earnings per share</t>
  </si>
  <si>
    <t>Additional issues:</t>
  </si>
  <si>
    <t>Stock splits and stock dividends are always assumed to have occurred at the beginning</t>
  </si>
  <si>
    <t>of the year for computation of weighted average number of shares.</t>
  </si>
  <si>
    <t>For comparative multi year presentation, they are assumed to have occurred at the</t>
  </si>
  <si>
    <t>beginning of the earliest year presented.</t>
  </si>
  <si>
    <t>Example: X company, year 2</t>
  </si>
  <si>
    <t>X company, year 1</t>
  </si>
  <si>
    <t>no new stock is issued, but on July 1, year 2, the company issues a 10% stock dividend:</t>
  </si>
  <si>
    <t># of shares before stock dividend</t>
  </si>
  <si>
    <t>stock dividend</t>
  </si>
  <si>
    <t>total number of shares</t>
  </si>
  <si>
    <t>restatement of year 1:</t>
  </si>
  <si>
    <t>year 2</t>
  </si>
  <si>
    <t>year 1</t>
  </si>
  <si>
    <t>Note: if shares are issued after stock split or stock dividend, they are not adjusted:</t>
  </si>
  <si>
    <t>Year 3:</t>
  </si>
  <si>
    <t xml:space="preserve"># of shares before 2:1 stock split </t>
  </si>
  <si>
    <t>Year 3</t>
  </si>
  <si>
    <t>alternatively:</t>
  </si>
  <si>
    <t>weighted average 3 of shares</t>
  </si>
  <si>
    <t># of shares</t>
  </si>
  <si>
    <t>B.  Complex Capital Structure</t>
  </si>
  <si>
    <t>In addition to common and preferred stock the company has any or all of the following:</t>
  </si>
  <si>
    <t>convertible preferred stock or debt</t>
  </si>
  <si>
    <t>stock options/warrants</t>
  </si>
  <si>
    <t>contingent shares</t>
  </si>
  <si>
    <t>Any of the above must be taken into consideration if and only if they are dilutive</t>
  </si>
  <si>
    <t>Dilutive securities:</t>
  </si>
  <si>
    <t>If included in the EPS calculation thye will reduce EPS</t>
  </si>
  <si>
    <t>Step 3:</t>
  </si>
  <si>
    <t>Determine if any dilutive securities are outstanding</t>
  </si>
  <si>
    <t>Test to determine if securities are dilutive:</t>
  </si>
  <si>
    <t>Warrants and options</t>
  </si>
  <si>
    <t>convertible bonds/preferred stock</t>
  </si>
  <si>
    <t>a.  Determine additional number of shares</t>
  </si>
  <si>
    <t>&gt; increase denominator</t>
  </si>
  <si>
    <t>b.  Determine interest expense (net of tax) or</t>
  </si>
  <si>
    <t xml:space="preserve">     preferred dividends</t>
  </si>
  <si>
    <t>&gt; increase numerator</t>
  </si>
  <si>
    <t>c.  Compute EPS:  if lower than basic EPS &gt; securities are dilutive, must be included</t>
  </si>
  <si>
    <t>a.  Determine amount of cash resulting from exercise of options/warrants</t>
  </si>
  <si>
    <t>b.  Calculate # of treasury shares that could be purchased with the cash (average market price)</t>
  </si>
  <si>
    <t>c.  Determine net additional number of shares (denominator)</t>
  </si>
  <si>
    <t>If the number is higher than under basic EPS  &gt; securities are dilutive</t>
  </si>
  <si>
    <t>(simple rule:  if exercise price is lower than average market price of stock, securities are dilutive)</t>
  </si>
  <si>
    <t xml:space="preserve">Contingent shares:  May be contingent on </t>
  </si>
  <si>
    <t>passage of time (merger situation)</t>
  </si>
  <si>
    <t>attainment of earnings or other goal</t>
  </si>
  <si>
    <t xml:space="preserve">If contingency has been met &gt; include shares </t>
  </si>
  <si>
    <t>Example of complex capital structure:</t>
  </si>
  <si>
    <t>Common stock</t>
  </si>
  <si>
    <t>convertible into</t>
  </si>
  <si>
    <t>shares of common stock</t>
  </si>
  <si>
    <t>convertible bonds</t>
  </si>
  <si>
    <t>options</t>
  </si>
  <si>
    <t>exercise</t>
  </si>
  <si>
    <t>market</t>
  </si>
  <si>
    <t>pref. stock ($100 par)</t>
  </si>
  <si>
    <t>income available to common stockholders</t>
  </si>
  <si>
    <t>EPS (basic)</t>
  </si>
  <si>
    <t>Test for dilution</t>
  </si>
  <si>
    <t>a. convertible preferred stock</t>
  </si>
  <si>
    <t># shares</t>
  </si>
  <si>
    <t>net income</t>
  </si>
  <si>
    <t>common stock</t>
  </si>
  <si>
    <t>additional shares</t>
  </si>
  <si>
    <t>EPS</t>
  </si>
  <si>
    <t>less than basic EPS, &gt; dilutive, include</t>
  </si>
  <si>
    <t>b.  Convertible bonds</t>
  </si>
  <si>
    <t>interest</t>
  </si>
  <si>
    <t>tax</t>
  </si>
  <si>
    <t>net</t>
  </si>
  <si>
    <t>c.  Options</t>
  </si>
  <si>
    <t>cash</t>
  </si>
  <si>
    <t>treasury stock</t>
  </si>
  <si>
    <t>net shares</t>
  </si>
  <si>
    <t>All together now:</t>
  </si>
  <si>
    <t>additional shares, preferred</t>
  </si>
  <si>
    <t>additional shares, bonds</t>
  </si>
  <si>
    <t>additional shares, options</t>
  </si>
  <si>
    <t>fully diluted EPS</t>
  </si>
  <si>
    <t>C.  Earnings per share disclosure requirements</t>
  </si>
  <si>
    <t>If applicable, EPS (basic and fully diluted) must be provided for Net operating income</t>
  </si>
  <si>
    <t>extraordinary items</t>
  </si>
  <si>
    <t>discontinued operations</t>
  </si>
  <si>
    <t>cumulative effect of change in accounting principles</t>
  </si>
  <si>
    <t>Earnings per Share - FAS 128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</si>
</sst>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" fontId="0" fillId="0" borderId="0" xfId="0" applyNumberFormat="1" applyAlignment="1">
      <alignment/>
    </xf>
    <xf numFmtId="10" fontId="0" fillId="0" borderId="0" xfId="0" applyNumberFormat="1" applyAlignment="1">
      <alignment/>
    </xf>
    <xf numFmtId="13" fontId="0" fillId="0" borderId="0" xfId="0" applyNumberFormat="1" applyAlignment="1">
      <alignment/>
    </xf>
    <xf numFmtId="44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4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tabSelected="1" workbookViewId="0" topLeftCell="A1">
      <selection activeCell="A2" sqref="A2"/>
    </sheetView>
  </sheetViews>
  <sheetFormatPr defaultColWidth="9.140625" defaultRowHeight="12.75"/>
  <cols>
    <col min="3" max="3" width="9.7109375" style="0" bestFit="1" customWidth="1"/>
    <col min="5" max="5" width="9.7109375" style="0" bestFit="1" customWidth="1"/>
    <col min="6" max="8" width="12.28125" style="0" bestFit="1" customWidth="1"/>
  </cols>
  <sheetData>
    <row r="1" ht="12.75">
      <c r="A1" t="s">
        <v>110</v>
      </c>
    </row>
    <row r="3" ht="12.75">
      <c r="A3" t="s">
        <v>0</v>
      </c>
    </row>
    <row r="5" spans="1:2" ht="12.75">
      <c r="A5" t="s">
        <v>1</v>
      </c>
      <c r="B5" t="s">
        <v>2</v>
      </c>
    </row>
    <row r="7" ht="12.75">
      <c r="B7" t="s">
        <v>3</v>
      </c>
    </row>
    <row r="9" spans="1:2" ht="12.75">
      <c r="A9" t="s">
        <v>4</v>
      </c>
      <c r="B9" t="s">
        <v>5</v>
      </c>
    </row>
    <row r="11" spans="1:2" ht="12.75">
      <c r="A11" t="s">
        <v>6</v>
      </c>
      <c r="B11" t="s">
        <v>7</v>
      </c>
    </row>
    <row r="13" ht="12.75">
      <c r="B13" t="s">
        <v>8</v>
      </c>
    </row>
    <row r="15" ht="12.75">
      <c r="A15" t="s">
        <v>17</v>
      </c>
    </row>
    <row r="16" ht="12.75">
      <c r="A16" t="s">
        <v>30</v>
      </c>
    </row>
    <row r="17" spans="1:7" ht="12.75">
      <c r="A17" t="s">
        <v>9</v>
      </c>
      <c r="C17" s="1">
        <v>35431</v>
      </c>
      <c r="D17" s="1">
        <v>35521</v>
      </c>
      <c r="E17" s="1">
        <v>35612</v>
      </c>
      <c r="F17" s="1">
        <v>35704</v>
      </c>
      <c r="G17" s="1">
        <v>35795</v>
      </c>
    </row>
    <row r="19" spans="1:7" ht="12.75">
      <c r="A19" t="s">
        <v>10</v>
      </c>
      <c r="C19">
        <v>50000</v>
      </c>
      <c r="D19">
        <v>75000</v>
      </c>
      <c r="E19">
        <v>75000</v>
      </c>
      <c r="F19">
        <v>90000</v>
      </c>
      <c r="G19">
        <v>100000</v>
      </c>
    </row>
    <row r="20" ht="12.75">
      <c r="A20" t="s">
        <v>11</v>
      </c>
    </row>
    <row r="21" spans="1:7" ht="12.75">
      <c r="A21" t="s">
        <v>12</v>
      </c>
      <c r="C21" s="2">
        <f>3/12</f>
        <v>0.25</v>
      </c>
      <c r="D21" s="2">
        <f>3/12</f>
        <v>0.25</v>
      </c>
      <c r="E21" s="2">
        <f>3/12</f>
        <v>0.25</v>
      </c>
      <c r="F21" s="2">
        <f>3/12</f>
        <v>0.25</v>
      </c>
      <c r="G21" s="2">
        <v>0</v>
      </c>
    </row>
    <row r="22" spans="1:9" ht="12.75">
      <c r="A22" t="s">
        <v>10</v>
      </c>
      <c r="C22">
        <f>+C19*C21</f>
        <v>12500</v>
      </c>
      <c r="D22">
        <f>+D19*D21</f>
        <v>18750</v>
      </c>
      <c r="E22">
        <f>+E19*E21</f>
        <v>18750</v>
      </c>
      <c r="F22">
        <f>+F19*F21</f>
        <v>22500</v>
      </c>
      <c r="H22">
        <f>SUM(C22:G22)</f>
        <v>72500</v>
      </c>
      <c r="I22" t="s">
        <v>18</v>
      </c>
    </row>
    <row r="24" ht="12.75">
      <c r="A24" t="s">
        <v>13</v>
      </c>
    </row>
    <row r="26" spans="3:8" ht="12.75">
      <c r="C26" s="1">
        <v>35431</v>
      </c>
      <c r="D26" s="1">
        <v>35521</v>
      </c>
      <c r="E26" s="1">
        <v>35612</v>
      </c>
      <c r="F26" s="1">
        <v>35704</v>
      </c>
      <c r="G26" s="1">
        <v>35795</v>
      </c>
      <c r="H26" t="s">
        <v>15</v>
      </c>
    </row>
    <row r="28" spans="1:3" ht="12.75">
      <c r="A28" t="s">
        <v>10</v>
      </c>
      <c r="C28">
        <v>50000</v>
      </c>
    </row>
    <row r="29" spans="1:8" ht="12.75">
      <c r="A29" t="s">
        <v>14</v>
      </c>
      <c r="D29">
        <v>25000</v>
      </c>
      <c r="E29">
        <v>0</v>
      </c>
      <c r="F29">
        <v>15000</v>
      </c>
      <c r="G29">
        <v>10000</v>
      </c>
      <c r="H29">
        <f>SUM(C28:G29)</f>
        <v>100000</v>
      </c>
    </row>
    <row r="30" spans="1:7" ht="12.75">
      <c r="A30" t="s">
        <v>16</v>
      </c>
      <c r="C30" s="3">
        <v>1</v>
      </c>
      <c r="D30" s="3">
        <v>0.75</v>
      </c>
      <c r="E30" s="2"/>
      <c r="F30" s="3">
        <v>0.25</v>
      </c>
      <c r="G30" s="2"/>
    </row>
    <row r="31" spans="3:9" ht="12.75">
      <c r="C31">
        <f>+C28*C30</f>
        <v>50000</v>
      </c>
      <c r="D31">
        <f>+D29*D30</f>
        <v>18750</v>
      </c>
      <c r="E31">
        <f>+E28*E30</f>
        <v>0</v>
      </c>
      <c r="F31">
        <f>+F29*F30</f>
        <v>3750</v>
      </c>
      <c r="H31">
        <f>SUM(C31:G31)</f>
        <v>72500</v>
      </c>
      <c r="I31" t="s">
        <v>18</v>
      </c>
    </row>
    <row r="33" spans="1:6" ht="12.75">
      <c r="A33" t="s">
        <v>19</v>
      </c>
      <c r="F33" s="4">
        <v>200000</v>
      </c>
    </row>
    <row r="34" spans="1:6" ht="12.75">
      <c r="A34" t="s">
        <v>20</v>
      </c>
      <c r="F34" s="4">
        <v>20000</v>
      </c>
    </row>
    <row r="35" spans="1:6" ht="12.75">
      <c r="A35" t="s">
        <v>21</v>
      </c>
      <c r="F35" s="4">
        <f>+F33-F34</f>
        <v>180000</v>
      </c>
    </row>
    <row r="36" spans="1:6" ht="12.75">
      <c r="A36" t="s">
        <v>22</v>
      </c>
      <c r="E36">
        <f>+H31</f>
        <v>72500</v>
      </c>
      <c r="F36" s="4"/>
    </row>
    <row r="37" spans="1:6" ht="12.75">
      <c r="A37" t="s">
        <v>23</v>
      </c>
      <c r="F37" s="4">
        <f>+F35/H31</f>
        <v>2.4827586206896552</v>
      </c>
    </row>
    <row r="39" ht="12.75">
      <c r="A39" t="s">
        <v>24</v>
      </c>
    </row>
    <row r="41" ht="12.75">
      <c r="A41" t="s">
        <v>25</v>
      </c>
    </row>
    <row r="42" ht="12.75">
      <c r="A42" t="s">
        <v>26</v>
      </c>
    </row>
    <row r="44" ht="12.75">
      <c r="A44" t="s">
        <v>27</v>
      </c>
    </row>
    <row r="45" ht="12.75">
      <c r="A45" t="s">
        <v>28</v>
      </c>
    </row>
    <row r="47" ht="12.75">
      <c r="A47" t="s">
        <v>29</v>
      </c>
    </row>
    <row r="49" ht="12.75">
      <c r="A49" t="s">
        <v>31</v>
      </c>
    </row>
    <row r="51" spans="1:4" ht="12.75">
      <c r="A51" t="s">
        <v>32</v>
      </c>
      <c r="D51">
        <v>100000</v>
      </c>
    </row>
    <row r="52" spans="1:4" ht="12.75">
      <c r="A52" t="s">
        <v>33</v>
      </c>
      <c r="D52">
        <v>10000</v>
      </c>
    </row>
    <row r="53" spans="1:4" ht="12.75">
      <c r="A53" t="s">
        <v>34</v>
      </c>
      <c r="D53">
        <f>SUM(D51:D52)</f>
        <v>110000</v>
      </c>
    </row>
    <row r="55" ht="12.75">
      <c r="A55" t="s">
        <v>35</v>
      </c>
    </row>
    <row r="57" spans="3:8" ht="12.75">
      <c r="C57" s="1">
        <v>35431</v>
      </c>
      <c r="D57" s="1">
        <v>35521</v>
      </c>
      <c r="E57" s="1">
        <v>35612</v>
      </c>
      <c r="F57" s="1">
        <v>35704</v>
      </c>
      <c r="G57" s="1">
        <v>35795</v>
      </c>
      <c r="H57" t="s">
        <v>15</v>
      </c>
    </row>
    <row r="59" spans="1:3" ht="12.75">
      <c r="A59" t="s">
        <v>10</v>
      </c>
      <c r="C59">
        <f>50000*1.1</f>
        <v>55000.00000000001</v>
      </c>
    </row>
    <row r="60" spans="1:8" ht="12.75">
      <c r="A60" t="s">
        <v>14</v>
      </c>
      <c r="D60">
        <f>25000*1.1</f>
        <v>27500.000000000004</v>
      </c>
      <c r="E60">
        <v>0</v>
      </c>
      <c r="F60">
        <f>15000*1.1</f>
        <v>16500</v>
      </c>
      <c r="G60">
        <f>10000*1.1</f>
        <v>11000</v>
      </c>
      <c r="H60">
        <f>SUM(C59:G60)</f>
        <v>110000.00000000001</v>
      </c>
    </row>
    <row r="61" spans="1:7" ht="12.75">
      <c r="A61" t="s">
        <v>16</v>
      </c>
      <c r="C61" s="3">
        <v>1</v>
      </c>
      <c r="D61" s="3">
        <v>0.75</v>
      </c>
      <c r="E61" s="2"/>
      <c r="F61" s="3">
        <v>0.25</v>
      </c>
      <c r="G61" s="2"/>
    </row>
    <row r="62" spans="3:9" ht="12.75">
      <c r="C62">
        <f>+C59*C61</f>
        <v>55000.00000000001</v>
      </c>
      <c r="D62">
        <f>+D60*D61</f>
        <v>20625.000000000004</v>
      </c>
      <c r="E62">
        <f>+E59*E61</f>
        <v>0</v>
      </c>
      <c r="F62">
        <f>+F60*F61</f>
        <v>4125</v>
      </c>
      <c r="H62">
        <f>SUM(C62:G62)</f>
        <v>79750.00000000001</v>
      </c>
      <c r="I62" t="s">
        <v>18</v>
      </c>
    </row>
    <row r="64" ht="12.75">
      <c r="A64" t="s">
        <v>42</v>
      </c>
    </row>
    <row r="65" spans="1:6" ht="12.75">
      <c r="A65" t="s">
        <v>43</v>
      </c>
      <c r="D65">
        <f>+H31</f>
        <v>72500</v>
      </c>
      <c r="E65">
        <v>1.1</v>
      </c>
      <c r="F65">
        <f>+D65*E65</f>
        <v>79750</v>
      </c>
    </row>
    <row r="67" spans="6:7" ht="12.75">
      <c r="F67" t="s">
        <v>36</v>
      </c>
      <c r="G67" t="s">
        <v>37</v>
      </c>
    </row>
    <row r="68" spans="1:7" ht="12.75">
      <c r="A68" t="s">
        <v>19</v>
      </c>
      <c r="F68" s="4">
        <v>300000</v>
      </c>
      <c r="G68" s="4">
        <f>+F33</f>
        <v>200000</v>
      </c>
    </row>
    <row r="69" spans="1:7" ht="12.75">
      <c r="A69" t="s">
        <v>20</v>
      </c>
      <c r="F69" s="4">
        <v>20000</v>
      </c>
      <c r="G69" s="4">
        <f>+F34</f>
        <v>20000</v>
      </c>
    </row>
    <row r="70" spans="1:7" ht="12.75">
      <c r="A70" t="s">
        <v>21</v>
      </c>
      <c r="F70" s="4">
        <f>+F68-F69</f>
        <v>280000</v>
      </c>
      <c r="G70" s="4">
        <f>+F35</f>
        <v>180000</v>
      </c>
    </row>
    <row r="71" spans="1:6" ht="12.75">
      <c r="A71" t="s">
        <v>22</v>
      </c>
      <c r="F71" s="4"/>
    </row>
    <row r="72" spans="1:7" ht="12.75">
      <c r="A72" t="s">
        <v>23</v>
      </c>
      <c r="F72" s="4">
        <f>+F70/F74</f>
        <v>2.545454545454545</v>
      </c>
      <c r="G72" s="4">
        <f>+G70/H62</f>
        <v>2.25705329153605</v>
      </c>
    </row>
    <row r="73" spans="6:7" ht="12.75">
      <c r="F73" s="4"/>
      <c r="G73" s="4"/>
    </row>
    <row r="74" spans="1:7" ht="12.75">
      <c r="A74" t="s">
        <v>44</v>
      </c>
      <c r="F74" s="5">
        <f>+H60</f>
        <v>110000.00000000001</v>
      </c>
      <c r="G74" s="5">
        <f>+H62</f>
        <v>79750.00000000001</v>
      </c>
    </row>
    <row r="76" ht="12.75">
      <c r="A76" t="s">
        <v>38</v>
      </c>
    </row>
    <row r="78" ht="12.75">
      <c r="A78" t="s">
        <v>39</v>
      </c>
    </row>
    <row r="79" spans="1:4" ht="12.75">
      <c r="A79" t="s">
        <v>40</v>
      </c>
      <c r="D79" s="5">
        <f>+F74</f>
        <v>110000.00000000001</v>
      </c>
    </row>
    <row r="80" spans="1:4" ht="12.75">
      <c r="A80" t="s">
        <v>34</v>
      </c>
      <c r="D80" s="5">
        <f>+F74*2</f>
        <v>220000.00000000003</v>
      </c>
    </row>
    <row r="82" spans="6:8" ht="12.75">
      <c r="F82" t="s">
        <v>41</v>
      </c>
      <c r="G82" t="s">
        <v>36</v>
      </c>
      <c r="H82" t="s">
        <v>37</v>
      </c>
    </row>
    <row r="83" spans="1:8" ht="12.75">
      <c r="A83" t="s">
        <v>19</v>
      </c>
      <c r="F83">
        <v>500000</v>
      </c>
      <c r="G83" s="4">
        <v>300000</v>
      </c>
      <c r="H83" s="4">
        <f>+F33</f>
        <v>200000</v>
      </c>
    </row>
    <row r="84" spans="1:8" ht="12.75">
      <c r="A84" t="s">
        <v>20</v>
      </c>
      <c r="F84" s="4">
        <v>20000</v>
      </c>
      <c r="G84" s="4">
        <v>20000</v>
      </c>
      <c r="H84" s="4">
        <f>+F34</f>
        <v>20000</v>
      </c>
    </row>
    <row r="85" spans="1:8" ht="12.75">
      <c r="A85" t="s">
        <v>21</v>
      </c>
      <c r="F85" s="4">
        <f>+F83-F84</f>
        <v>480000</v>
      </c>
      <c r="G85" s="4">
        <f>+G83-G84</f>
        <v>280000</v>
      </c>
      <c r="H85" s="4">
        <f>+F35</f>
        <v>180000</v>
      </c>
    </row>
    <row r="86" spans="1:6" ht="12.75">
      <c r="A86" t="s">
        <v>22</v>
      </c>
      <c r="F86" s="4"/>
    </row>
    <row r="87" spans="1:8" ht="12.75">
      <c r="A87" t="s">
        <v>23</v>
      </c>
      <c r="F87" s="4">
        <f>+F85/F89</f>
        <v>2.1818181818181817</v>
      </c>
      <c r="G87" s="4">
        <f>+G85/G89</f>
        <v>1.2727272727272725</v>
      </c>
      <c r="H87" s="4">
        <f>+H85/H89</f>
        <v>1.128526645768025</v>
      </c>
    </row>
    <row r="89" spans="1:8" ht="12.75">
      <c r="A89" t="s">
        <v>44</v>
      </c>
      <c r="F89" s="5">
        <f>+$D$80</f>
        <v>220000.00000000003</v>
      </c>
      <c r="G89" s="5">
        <f>+$D$80</f>
        <v>220000.00000000003</v>
      </c>
      <c r="H89" s="5">
        <f>+F65*2</f>
        <v>159500</v>
      </c>
    </row>
    <row r="91" ht="12.75">
      <c r="A91" t="s">
        <v>45</v>
      </c>
    </row>
    <row r="93" ht="12.75">
      <c r="A93" t="s">
        <v>46</v>
      </c>
    </row>
    <row r="95" ht="12.75">
      <c r="A95" t="s">
        <v>47</v>
      </c>
    </row>
    <row r="96" ht="12.75">
      <c r="A96" t="s">
        <v>48</v>
      </c>
    </row>
    <row r="97" ht="12.75">
      <c r="A97" t="s">
        <v>49</v>
      </c>
    </row>
    <row r="99" ht="12.75">
      <c r="A99" t="s">
        <v>50</v>
      </c>
    </row>
    <row r="101" spans="1:7" ht="12.75">
      <c r="A101" s="6" t="s">
        <v>51</v>
      </c>
      <c r="B101" s="6"/>
      <c r="C101" s="6" t="s">
        <v>52</v>
      </c>
      <c r="D101" s="6"/>
      <c r="E101" s="6"/>
      <c r="F101" s="6"/>
      <c r="G101" s="6"/>
    </row>
    <row r="103" spans="1:2" ht="12.75">
      <c r="A103" t="s">
        <v>1</v>
      </c>
      <c r="B103" t="s">
        <v>2</v>
      </c>
    </row>
    <row r="105" spans="1:2" ht="12.75">
      <c r="A105" t="s">
        <v>4</v>
      </c>
      <c r="B105" t="s">
        <v>5</v>
      </c>
    </row>
    <row r="107" spans="1:2" ht="12.75">
      <c r="A107" t="s">
        <v>53</v>
      </c>
      <c r="B107" t="s">
        <v>54</v>
      </c>
    </row>
    <row r="109" ht="12.75">
      <c r="A109" t="s">
        <v>55</v>
      </c>
    </row>
    <row r="111" ht="12.75">
      <c r="A111" t="s">
        <v>57</v>
      </c>
    </row>
    <row r="113" spans="1:5" ht="12.75">
      <c r="A113" t="s">
        <v>58</v>
      </c>
      <c r="E113" t="s">
        <v>59</v>
      </c>
    </row>
    <row r="114" ht="12.75">
      <c r="A114" t="s">
        <v>60</v>
      </c>
    </row>
    <row r="115" spans="1:5" ht="12.75">
      <c r="A115" t="s">
        <v>61</v>
      </c>
      <c r="E115" t="s">
        <v>62</v>
      </c>
    </row>
    <row r="116" ht="12.75">
      <c r="A116" t="s">
        <v>63</v>
      </c>
    </row>
    <row r="118" ht="12.75">
      <c r="A118" t="s">
        <v>56</v>
      </c>
    </row>
    <row r="120" ht="12.75">
      <c r="A120" t="s">
        <v>64</v>
      </c>
    </row>
    <row r="121" ht="12.75">
      <c r="A121" t="s">
        <v>65</v>
      </c>
    </row>
    <row r="122" ht="12.75">
      <c r="A122" t="s">
        <v>66</v>
      </c>
    </row>
    <row r="123" ht="12.75">
      <c r="A123" t="s">
        <v>67</v>
      </c>
    </row>
    <row r="125" ht="12.75">
      <c r="A125" t="s">
        <v>68</v>
      </c>
    </row>
    <row r="127" spans="1:5" ht="12.75">
      <c r="A127" t="s">
        <v>69</v>
      </c>
      <c r="E127" t="s">
        <v>70</v>
      </c>
    </row>
    <row r="128" ht="12.75">
      <c r="E128" t="s">
        <v>71</v>
      </c>
    </row>
    <row r="130" ht="12.75">
      <c r="A130" t="s">
        <v>72</v>
      </c>
    </row>
    <row r="132" ht="12.75">
      <c r="A132" t="s">
        <v>73</v>
      </c>
    </row>
    <row r="134" spans="1:6" ht="12.75">
      <c r="A134" t="s">
        <v>74</v>
      </c>
      <c r="C134">
        <v>100000</v>
      </c>
      <c r="F134" t="s">
        <v>75</v>
      </c>
    </row>
    <row r="135" spans="1:7" ht="12.75">
      <c r="A135" t="s">
        <v>81</v>
      </c>
      <c r="C135">
        <v>10000</v>
      </c>
      <c r="D135" s="7">
        <v>0.08</v>
      </c>
      <c r="F135">
        <v>40000</v>
      </c>
      <c r="G135" t="s">
        <v>76</v>
      </c>
    </row>
    <row r="136" spans="1:7" ht="12.75">
      <c r="A136" t="s">
        <v>77</v>
      </c>
      <c r="C136" s="8">
        <v>200000</v>
      </c>
      <c r="D136" s="7">
        <v>0.1</v>
      </c>
      <c r="F136">
        <f>+C136/1000*20</f>
        <v>4000</v>
      </c>
      <c r="G136" t="s">
        <v>76</v>
      </c>
    </row>
    <row r="137" spans="3:8" ht="12.75">
      <c r="C137" s="8"/>
      <c r="D137" s="7" t="s">
        <v>79</v>
      </c>
      <c r="E137" t="s">
        <v>80</v>
      </c>
      <c r="F137" t="s">
        <v>97</v>
      </c>
      <c r="G137" t="s">
        <v>98</v>
      </c>
      <c r="H137" t="s">
        <v>99</v>
      </c>
    </row>
    <row r="138" spans="1:8" ht="12.75">
      <c r="A138" t="s">
        <v>78</v>
      </c>
      <c r="C138">
        <v>20000</v>
      </c>
      <c r="D138">
        <v>45</v>
      </c>
      <c r="E138">
        <v>50</v>
      </c>
      <c r="F138">
        <f>+C138*D138</f>
        <v>900000</v>
      </c>
      <c r="G138">
        <f>+F138/E138</f>
        <v>18000</v>
      </c>
      <c r="H138">
        <f>+C138-G138</f>
        <v>2000</v>
      </c>
    </row>
    <row r="140" spans="1:5" ht="12.75">
      <c r="A140" t="s">
        <v>19</v>
      </c>
      <c r="E140">
        <v>600000</v>
      </c>
    </row>
    <row r="141" spans="1:5" ht="12.75">
      <c r="A141" t="s">
        <v>20</v>
      </c>
      <c r="E141">
        <f>+C135*100*D135</f>
        <v>80000</v>
      </c>
    </row>
    <row r="142" spans="1:5" ht="12.75">
      <c r="A142" t="s">
        <v>82</v>
      </c>
      <c r="E142">
        <f>+E140-E141</f>
        <v>520000</v>
      </c>
    </row>
    <row r="143" spans="1:5" ht="12.75">
      <c r="A143" t="s">
        <v>83</v>
      </c>
      <c r="E143">
        <f>+E142/C134</f>
        <v>5.2</v>
      </c>
    </row>
    <row r="145" ht="12.75">
      <c r="A145" t="s">
        <v>84</v>
      </c>
    </row>
    <row r="146" spans="4:5" ht="12.75">
      <c r="D146" t="s">
        <v>86</v>
      </c>
      <c r="E146" t="s">
        <v>87</v>
      </c>
    </row>
    <row r="147" ht="12.75">
      <c r="A147" t="s">
        <v>85</v>
      </c>
    </row>
    <row r="149" spans="1:5" ht="12.75">
      <c r="A149" t="s">
        <v>88</v>
      </c>
      <c r="D149">
        <f>+$C$134</f>
        <v>100000</v>
      </c>
      <c r="E149">
        <f>+E142</f>
        <v>520000</v>
      </c>
    </row>
    <row r="150" spans="1:5" ht="12.75">
      <c r="A150" t="s">
        <v>89</v>
      </c>
      <c r="D150">
        <f>+$F$135</f>
        <v>40000</v>
      </c>
      <c r="E150">
        <f>+$E$141</f>
        <v>80000</v>
      </c>
    </row>
    <row r="151" spans="4:5" ht="12.75">
      <c r="D151">
        <f>SUM(D149:D150)</f>
        <v>140000</v>
      </c>
      <c r="E151">
        <f>SUM(E149:E150)</f>
        <v>600000</v>
      </c>
    </row>
    <row r="152" spans="1:6" ht="12.75">
      <c r="A152" t="s">
        <v>90</v>
      </c>
      <c r="E152" s="4">
        <f>+E151/D151</f>
        <v>4.285714285714286</v>
      </c>
      <c r="F152" t="s">
        <v>91</v>
      </c>
    </row>
    <row r="154" spans="1:9" ht="12.75">
      <c r="A154" t="s">
        <v>92</v>
      </c>
      <c r="D154" t="s">
        <v>86</v>
      </c>
      <c r="E154" t="s">
        <v>87</v>
      </c>
      <c r="G154" t="s">
        <v>93</v>
      </c>
      <c r="H154" t="s">
        <v>94</v>
      </c>
      <c r="I154" t="s">
        <v>95</v>
      </c>
    </row>
    <row r="155" spans="1:9" ht="12.75">
      <c r="A155" t="s">
        <v>88</v>
      </c>
      <c r="D155">
        <f>+$C$134</f>
        <v>100000</v>
      </c>
      <c r="E155" s="8">
        <f>+$E$142</f>
        <v>520000</v>
      </c>
      <c r="G155">
        <f>+C136*D136</f>
        <v>20000</v>
      </c>
      <c r="H155" s="7">
        <v>0.35</v>
      </c>
      <c r="I155">
        <f>+G155-(G155*H155)</f>
        <v>13000</v>
      </c>
    </row>
    <row r="156" spans="1:5" ht="12.75">
      <c r="A156" t="s">
        <v>89</v>
      </c>
      <c r="D156">
        <f>+$F$136</f>
        <v>4000</v>
      </c>
      <c r="E156" s="8">
        <f>+$I$155</f>
        <v>13000</v>
      </c>
    </row>
    <row r="157" spans="4:5" ht="12.75">
      <c r="D157">
        <f>SUM(D155:D156)</f>
        <v>104000</v>
      </c>
      <c r="E157" s="8">
        <f>SUM(E155:E156)</f>
        <v>533000</v>
      </c>
    </row>
    <row r="158" spans="1:6" ht="12.75">
      <c r="A158" t="s">
        <v>90</v>
      </c>
      <c r="E158" s="4">
        <f>+E157/D157</f>
        <v>5.125</v>
      </c>
      <c r="F158" t="s">
        <v>91</v>
      </c>
    </row>
    <row r="160" spans="1:5" ht="12.75">
      <c r="A160" t="s">
        <v>96</v>
      </c>
      <c r="D160" t="s">
        <v>86</v>
      </c>
      <c r="E160" t="s">
        <v>87</v>
      </c>
    </row>
    <row r="161" spans="1:5" ht="12.75">
      <c r="A161" t="s">
        <v>88</v>
      </c>
      <c r="D161">
        <f>+$C$134</f>
        <v>100000</v>
      </c>
      <c r="E161" s="8">
        <f>+$E$142</f>
        <v>520000</v>
      </c>
    </row>
    <row r="162" spans="1:5" ht="12.75">
      <c r="A162" t="s">
        <v>89</v>
      </c>
      <c r="D162">
        <f>+$H$138</f>
        <v>2000</v>
      </c>
      <c r="E162" s="8">
        <v>0</v>
      </c>
    </row>
    <row r="163" spans="4:5" ht="12.75">
      <c r="D163">
        <f>SUM(D161:D162)</f>
        <v>102000</v>
      </c>
      <c r="E163" s="8">
        <f>SUM(E161:E162)</f>
        <v>520000</v>
      </c>
    </row>
    <row r="164" spans="1:6" ht="12.75">
      <c r="A164" t="s">
        <v>90</v>
      </c>
      <c r="E164" s="4">
        <f>+E163/D163</f>
        <v>5.098039215686274</v>
      </c>
      <c r="F164" t="s">
        <v>91</v>
      </c>
    </row>
    <row r="166" ht="12.75">
      <c r="A166" t="s">
        <v>100</v>
      </c>
    </row>
    <row r="167" spans="4:5" ht="12.75">
      <c r="D167" t="s">
        <v>86</v>
      </c>
      <c r="E167" t="s">
        <v>87</v>
      </c>
    </row>
    <row r="168" spans="1:5" ht="12.75">
      <c r="A168" t="s">
        <v>88</v>
      </c>
      <c r="D168">
        <f>+$C$134</f>
        <v>100000</v>
      </c>
      <c r="E168" s="8">
        <f>+E161</f>
        <v>520000</v>
      </c>
    </row>
    <row r="169" spans="1:5" ht="12.75">
      <c r="A169" t="s">
        <v>101</v>
      </c>
      <c r="D169">
        <f>+$F$135</f>
        <v>40000</v>
      </c>
      <c r="E169" s="8">
        <f>+$E$141</f>
        <v>80000</v>
      </c>
    </row>
    <row r="170" spans="1:5" ht="12.75">
      <c r="A170" t="s">
        <v>102</v>
      </c>
      <c r="D170">
        <f>+$F$136</f>
        <v>4000</v>
      </c>
      <c r="E170" s="8">
        <f>+$I$155</f>
        <v>13000</v>
      </c>
    </row>
    <row r="171" spans="1:5" ht="12.75">
      <c r="A171" t="s">
        <v>103</v>
      </c>
      <c r="D171">
        <f>+$H$138</f>
        <v>2000</v>
      </c>
      <c r="E171" s="8">
        <v>0</v>
      </c>
    </row>
    <row r="172" spans="4:5" ht="12.75">
      <c r="D172">
        <f>SUM(D168:D171)</f>
        <v>146000</v>
      </c>
      <c r="E172" s="8">
        <f>SUM(E168:E171)</f>
        <v>613000</v>
      </c>
    </row>
    <row r="173" spans="1:5" ht="12.75">
      <c r="A173" t="s">
        <v>104</v>
      </c>
      <c r="E173" s="4">
        <f>+E172/D172</f>
        <v>4.198630136986301</v>
      </c>
    </row>
    <row r="175" ht="12.75">
      <c r="A175" t="s">
        <v>105</v>
      </c>
    </row>
    <row r="177" ht="12.75">
      <c r="A177" t="s">
        <v>106</v>
      </c>
    </row>
    <row r="178" ht="12.75">
      <c r="F178" t="s">
        <v>107</v>
      </c>
    </row>
    <row r="179" ht="12.75">
      <c r="F179" t="s">
        <v>108</v>
      </c>
    </row>
    <row r="180" ht="12.75">
      <c r="F180" t="s">
        <v>109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Heidemarie Lundblad</dc:creator>
  <cp:keywords/>
  <dc:description/>
  <cp:lastModifiedBy>Heidemarie Lundblad</cp:lastModifiedBy>
  <dcterms:created xsi:type="dcterms:W3CDTF">1997-10-21T04:05:02Z</dcterms:created>
  <cp:category/>
  <cp:version/>
  <cp:contentType/>
  <cp:contentStatus/>
</cp:coreProperties>
</file>