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omepage\352\"/>
    </mc:Choice>
  </mc:AlternateContent>
  <bookViews>
    <workbookView xWindow="480" yWindow="80" windowWidth="18200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5" i="1" l="1"/>
  <c r="K10" i="1"/>
  <c r="G24" i="1"/>
  <c r="K7" i="1" s="1"/>
  <c r="K11" i="1"/>
  <c r="H23" i="1"/>
  <c r="K9" i="1" s="1"/>
  <c r="I5" i="1"/>
  <c r="K5" i="1" s="1"/>
  <c r="I12" i="1" l="1"/>
  <c r="K12" i="1"/>
  <c r="I96" i="1"/>
  <c r="I95" i="1"/>
  <c r="G99" i="1" s="1"/>
  <c r="I90" i="1"/>
  <c r="G100" i="1" s="1"/>
  <c r="I91" i="1"/>
  <c r="J112" i="1"/>
  <c r="D111" i="1"/>
  <c r="H76" i="1"/>
  <c r="F110" i="1" s="1"/>
  <c r="D112" i="1" s="1"/>
  <c r="E65" i="1"/>
  <c r="B59" i="1"/>
  <c r="E48" i="1"/>
  <c r="F48" i="1" s="1"/>
  <c r="H48" i="1" s="1"/>
  <c r="D46" i="1"/>
  <c r="E51" i="1"/>
  <c r="E69" i="1" s="1"/>
  <c r="E81" i="1" s="1"/>
  <c r="E83" i="1" s="1"/>
  <c r="G37" i="1"/>
  <c r="E52" i="1" s="1"/>
  <c r="E47" i="1"/>
  <c r="F47" i="1" s="1"/>
  <c r="H47" i="1" s="1"/>
  <c r="E46" i="1"/>
  <c r="D113" i="1" l="1"/>
  <c r="J76" i="1"/>
  <c r="E77" i="1" s="1"/>
  <c r="E78" i="1" s="1"/>
  <c r="K81" i="1" s="1"/>
  <c r="F46" i="1"/>
  <c r="H46" i="1" s="1"/>
  <c r="H113" i="1"/>
  <c r="E66" i="1"/>
  <c r="E70" i="1" s="1"/>
  <c r="E71" i="1" s="1"/>
  <c r="E59" i="1"/>
  <c r="E53" i="1"/>
  <c r="H57" i="1" l="1"/>
  <c r="H59" i="1" s="1"/>
  <c r="K63" i="1" s="1"/>
  <c r="K65" i="1" s="1"/>
  <c r="K80" i="1" s="1"/>
  <c r="K82" i="1" s="1"/>
  <c r="E85" i="1" s="1"/>
  <c r="J18" i="1" s="1"/>
  <c r="H49" i="1"/>
  <c r="E55" i="1" s="1"/>
  <c r="J17" i="1" s="1"/>
  <c r="E67" i="1"/>
  <c r="E60" i="1" l="1"/>
  <c r="K96" i="1"/>
  <c r="K95" i="1"/>
  <c r="E72" i="1" l="1"/>
  <c r="K91" i="1"/>
  <c r="K90" i="1"/>
</calcChain>
</file>

<file path=xl/sharedStrings.xml><?xml version="1.0" encoding="utf-8"?>
<sst xmlns="http://schemas.openxmlformats.org/spreadsheetml/2006/main" count="150" uniqueCount="121">
  <si>
    <t>Net income</t>
  </si>
  <si>
    <t># of common stock:</t>
  </si>
  <si>
    <t>stock dividend</t>
  </si>
  <si>
    <t>treasury stock</t>
  </si>
  <si>
    <t># of shares for EPS:</t>
  </si>
  <si>
    <t>preferred stock dividend</t>
  </si>
  <si>
    <t xml:space="preserve">less preferred dividends </t>
  </si>
  <si>
    <t>EPS:</t>
  </si>
  <si>
    <t>in million</t>
  </si>
  <si>
    <t>%</t>
  </si>
  <si>
    <t>dividend</t>
  </si>
  <si>
    <t xml:space="preserve">10% stock </t>
  </si>
  <si>
    <t xml:space="preserve">av # </t>
  </si>
  <si>
    <t>shares</t>
  </si>
  <si>
    <t>year</t>
  </si>
  <si>
    <t>Convertible Preferred stock</t>
  </si>
  <si>
    <t>par</t>
  </si>
  <si>
    <t>(252/94)</t>
  </si>
  <si>
    <t>from preferred stock conversion</t>
  </si>
  <si>
    <t># shares for diluted</t>
  </si>
  <si>
    <t>convertible into 4 million shares of common</t>
  </si>
  <si>
    <t>Part II:</t>
  </si>
  <si>
    <t>Diluted EPS: I - conversion of preferred stock</t>
  </si>
  <si>
    <t xml:space="preserve">conversion of bonds </t>
  </si>
  <si>
    <t xml:space="preserve">convertible into </t>
  </si>
  <si>
    <t>million</t>
  </si>
  <si>
    <t>bond interest</t>
  </si>
  <si>
    <t>tax effect</t>
  </si>
  <si>
    <t>Adjusted net income:</t>
  </si>
  <si>
    <t>as reported</t>
  </si>
  <si>
    <t>add net bond interest</t>
  </si>
  <si>
    <t>Income</t>
  </si>
  <si>
    <t># of shares after conversion of bonds</t>
  </si>
  <si>
    <t>Part II</t>
  </si>
  <si>
    <t>stock options</t>
  </si>
  <si>
    <t># shares</t>
  </si>
  <si>
    <t>price/share</t>
  </si>
  <si>
    <t>market/</t>
  </si>
  <si>
    <t>share</t>
  </si>
  <si>
    <t xml:space="preserve">Cash </t>
  </si>
  <si>
    <t>received</t>
  </si>
  <si>
    <t>purchased</t>
  </si>
  <si>
    <t>less treasury stock</t>
  </si>
  <si>
    <t>net increase</t>
  </si>
  <si>
    <t>fully diluted EPS</t>
  </si>
  <si>
    <t>net income as reported</t>
  </si>
  <si>
    <t>adjusted net income</t>
  </si>
  <si>
    <t>diluted EPS (278/116)</t>
  </si>
  <si>
    <t xml:space="preserve"># shares, </t>
  </si>
  <si>
    <t xml:space="preserve">Anti-dilutive:  Assume market price of </t>
  </si>
  <si>
    <t>from options</t>
  </si>
  <si>
    <t>less T/S</t>
  </si>
  <si>
    <t>net decrease in shares</t>
  </si>
  <si>
    <t>(278/108)</t>
  </si>
  <si>
    <t>bond interest (net)</t>
  </si>
  <si>
    <t xml:space="preserve">converted into </t>
  </si>
  <si>
    <t>Bonds dilutive:</t>
  </si>
  <si>
    <t>&lt;</t>
  </si>
  <si>
    <t>&gt;</t>
  </si>
  <si>
    <t>market price/share &gt; exercise price</t>
  </si>
  <si>
    <t>market price/share &lt; exercise price</t>
  </si>
  <si>
    <t>preferred stock dilutive:</t>
  </si>
  <si>
    <t>preferred dividend/# add'shares</t>
  </si>
  <si>
    <t>order of entrance:</t>
  </si>
  <si>
    <t>bonds</t>
  </si>
  <si>
    <t>preferred stock</t>
  </si>
  <si>
    <t>mkt/sh</t>
  </si>
  <si>
    <t>8/2</t>
  </si>
  <si>
    <t>8/4</t>
  </si>
  <si>
    <t>18/5</t>
  </si>
  <si>
    <t>18/15</t>
  </si>
  <si>
    <t>Test to determine if conversion or exercise of options are dilute or antidilutive:</t>
  </si>
  <si>
    <t>issued</t>
  </si>
  <si>
    <t>Example Co.  Stockholders' Equity Section</t>
  </si>
  <si>
    <t>Preferred stock 10 million shares issued and outstanding.  $10 par, 8%</t>
  </si>
  <si>
    <t>(million $)</t>
  </si>
  <si>
    <t>as of 12/31/2013</t>
  </si>
  <si>
    <t>Additional Paid in Capital in excess of par</t>
  </si>
  <si>
    <t>Retained Earnings</t>
  </si>
  <si>
    <t>Other information:</t>
  </si>
  <si>
    <t>additional stock issued on 3/1/14: 12 million shares @ $20 per share</t>
  </si>
  <si>
    <t>Total Stockholders' Equity</t>
  </si>
  <si>
    <t>Treasury stock at cost, 8 million shares</t>
  </si>
  <si>
    <t>10% stock dividend issued on June 7th</t>
  </si>
  <si>
    <t>8 million shares treasury stock were purchased on July 1 @ $22 per share</t>
  </si>
  <si>
    <t>(260/108)</t>
  </si>
  <si>
    <t>convertible into 14 million shares of common stock</t>
  </si>
  <si>
    <t>Net income for 2014:</t>
  </si>
  <si>
    <t>Calculations for EPS</t>
  </si>
  <si>
    <t>Basic EPS:</t>
  </si>
  <si>
    <t>purchased T/S</t>
  </si>
  <si>
    <t># shares for basic EPS</t>
  </si>
  <si>
    <t># shares if only preferred stock converted</t>
  </si>
  <si>
    <t>bond interest net of tax</t>
  </si>
  <si>
    <t xml:space="preserve"># shares after preferred </t>
  </si>
  <si>
    <t>stock conversion</t>
  </si>
  <si>
    <t xml:space="preserve">Bond interest included in 2014 net income was $30.  </t>
  </si>
  <si>
    <t>(278/123)</t>
  </si>
  <si>
    <t>diluted EPS:</t>
  </si>
  <si>
    <t>net increase from options</t>
  </si>
  <si>
    <t xml:space="preserve">The effective tax rate </t>
  </si>
  <si>
    <t>Net Income</t>
  </si>
  <si>
    <t>basic EPS</t>
  </si>
  <si>
    <t>diluted EPS</t>
  </si>
  <si>
    <t xml:space="preserve"> excerpt from 2014 Income Statement</t>
  </si>
  <si>
    <t>(in million)</t>
  </si>
  <si>
    <t xml:space="preserve">Common stock:  200 million shares authorized, </t>
  </si>
  <si>
    <t>101.2 million issued and outstanding, $1 par</t>
  </si>
  <si>
    <t>Earnings Per Share Example</t>
  </si>
  <si>
    <t xml:space="preserve">The company has $300 million, 10% convertible bonds outstanding. </t>
  </si>
  <si>
    <t xml:space="preserve">The bonds are convertible into 15 million shares of common stock.  </t>
  </si>
  <si>
    <t>Bonds antidilutive**:</t>
  </si>
  <si>
    <t>perferred stock anti-dilutive:**</t>
  </si>
  <si>
    <t>** Note:  the values that result in antidilutive effects for the preferred stock (convertible into 2 million shares) and for the bonds</t>
  </si>
  <si>
    <t xml:space="preserve"> </t>
  </si>
  <si>
    <t>(convertible into 5 million shares) were added to illustrate how the number of shares resulting from conversion can</t>
  </si>
  <si>
    <t xml:space="preserve">either result in diluted or anti-diluted EPS.  </t>
  </si>
  <si>
    <t>options antidilutive if:</t>
  </si>
  <si>
    <t>options dilutive if:</t>
  </si>
  <si>
    <t>Of course, if the market price is lower than the exercise price no one would exercise the options anyway.  Consequently,</t>
  </si>
  <si>
    <t>there is no need to calculate EPS for assumed option exercise in that situation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</si>
</sst>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00B050"/>
      <name val="Arial"/>
      <family val="2"/>
    </font>
    <font>
      <b/>
      <sz val="12"/>
      <color theme="3" tint="0.39997558519241921"/>
      <name val="Arial"/>
      <family val="2"/>
    </font>
    <font>
      <b/>
      <sz val="11"/>
      <color theme="3" tint="0.39997558519241921"/>
      <name val="Calibri"/>
      <family val="2"/>
      <scheme val="minor"/>
    </font>
    <font>
      <b/>
      <sz val="12"/>
      <color theme="6"/>
      <name val="Arial"/>
      <family val="2"/>
    </font>
    <font>
      <sz val="11"/>
      <color theme="6" tint="-0.249977111117893"/>
      <name val="Calibri"/>
      <family val="2"/>
      <scheme val="minor"/>
    </font>
    <font>
      <sz val="12"/>
      <color rgb="FF7030A0"/>
      <name val="Arial"/>
      <family val="2"/>
    </font>
    <font>
      <b/>
      <sz val="12"/>
      <color rgb="FF7030A0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9" fontId="2" fillId="0" borderId="0" xfId="0" applyNumberFormat="1" applyFont="1"/>
    <xf numFmtId="44" fontId="2" fillId="0" borderId="0" xfId="1" applyFont="1"/>
    <xf numFmtId="16" fontId="2" fillId="0" borderId="0" xfId="0" applyNumberFormat="1" applyFont="1"/>
    <xf numFmtId="0" fontId="3" fillId="0" borderId="0" xfId="0" applyFont="1"/>
    <xf numFmtId="44" fontId="2" fillId="0" borderId="0" xfId="0" applyNumberFormat="1" applyFont="1"/>
    <xf numFmtId="6" fontId="2" fillId="0" borderId="0" xfId="0" applyNumberFormat="1" applyFont="1"/>
    <xf numFmtId="0" fontId="2" fillId="0" borderId="0" xfId="0" applyNumberFormat="1" applyFont="1"/>
    <xf numFmtId="12" fontId="2" fillId="0" borderId="0" xfId="1" quotePrefix="1" applyNumberFormat="1" applyFont="1"/>
    <xf numFmtId="0" fontId="2" fillId="0" borderId="0" xfId="0" quotePrefix="1" applyFont="1"/>
    <xf numFmtId="9" fontId="3" fillId="0" borderId="0" xfId="0" applyNumberFormat="1" applyFont="1"/>
    <xf numFmtId="14" fontId="3" fillId="0" borderId="0" xfId="0" applyNumberFormat="1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44" fontId="7" fillId="0" borderId="0" xfId="1" applyFont="1"/>
    <xf numFmtId="0" fontId="8" fillId="0" borderId="0" xfId="0" applyFont="1"/>
    <xf numFmtId="44" fontId="5" fillId="0" borderId="0" xfId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4" fontId="12" fillId="0" borderId="0" xfId="1" applyFont="1"/>
    <xf numFmtId="0" fontId="12" fillId="0" borderId="0" xfId="0" applyFont="1"/>
    <xf numFmtId="0" fontId="11" fillId="0" borderId="1" xfId="0" applyFont="1" applyBorder="1"/>
    <xf numFmtId="0" fontId="6" fillId="0" borderId="1" xfId="0" applyFont="1" applyBorder="1"/>
    <xf numFmtId="44" fontId="9" fillId="0" borderId="0" xfId="1" applyFont="1"/>
    <xf numFmtId="0" fontId="13" fillId="0" borderId="0" xfId="0" applyFont="1"/>
    <xf numFmtId="0" fontId="1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topLeftCell="A100" workbookViewId="0">
      <selection activeCell="A116" sqref="A116"/>
    </sheetView>
  </sheetViews>
  <sheetFormatPr defaultRowHeight="14.5" x14ac:dyDescent="0.35"/>
  <cols>
    <col min="1" max="1" width="6.453125" customWidth="1"/>
    <col min="2" max="2" width="14.26953125" customWidth="1"/>
    <col min="3" max="3" width="11" bestFit="1" customWidth="1"/>
    <col min="4" max="4" width="9.453125" bestFit="1" customWidth="1"/>
    <col min="5" max="5" width="11" bestFit="1" customWidth="1"/>
    <col min="6" max="6" width="10.453125" customWidth="1"/>
    <col min="7" max="7" width="9.453125" bestFit="1" customWidth="1"/>
    <col min="8" max="8" width="11" bestFit="1" customWidth="1"/>
    <col min="9" max="9" width="11.90625" customWidth="1"/>
    <col min="10" max="10" width="10.81640625" customWidth="1"/>
    <col min="11" max="11" width="13.26953125" customWidth="1"/>
    <col min="12" max="12" width="12" bestFit="1" customWidth="1"/>
  </cols>
  <sheetData>
    <row r="1" spans="1:12" ht="18" x14ac:dyDescent="0.4">
      <c r="A1" s="1"/>
      <c r="B1" s="1"/>
      <c r="C1" s="27" t="s">
        <v>108</v>
      </c>
      <c r="F1" s="1"/>
      <c r="G1" s="1"/>
      <c r="H1" s="1"/>
      <c r="I1" s="1"/>
      <c r="J1" s="1"/>
      <c r="K1" s="1"/>
      <c r="L1" s="1"/>
    </row>
    <row r="2" spans="1:12" ht="15.5" x14ac:dyDescent="0.3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</row>
    <row r="3" spans="1:12" ht="15.5" x14ac:dyDescent="0.35">
      <c r="A3" s="5" t="s">
        <v>73</v>
      </c>
      <c r="B3" s="5"/>
      <c r="C3" s="5"/>
      <c r="D3" s="11"/>
      <c r="E3" s="5"/>
      <c r="F3" s="1"/>
      <c r="G3" s="5"/>
      <c r="H3" s="5" t="s">
        <v>76</v>
      </c>
      <c r="I3" s="1"/>
      <c r="J3" s="1"/>
      <c r="K3" s="12">
        <v>42004</v>
      </c>
    </row>
    <row r="4" spans="1:12" ht="15.5" x14ac:dyDescent="0.35">
      <c r="A4" s="1"/>
      <c r="B4" s="1"/>
      <c r="C4" s="1"/>
      <c r="D4" s="2"/>
      <c r="E4" s="1"/>
      <c r="F4" s="1"/>
      <c r="G4" s="1"/>
      <c r="H4" s="1"/>
      <c r="I4" s="1" t="s">
        <v>75</v>
      </c>
      <c r="J4" s="1"/>
      <c r="K4" s="1"/>
    </row>
    <row r="5" spans="1:12" ht="15.5" x14ac:dyDescent="0.35">
      <c r="A5" s="1" t="s">
        <v>74</v>
      </c>
      <c r="B5" s="1"/>
      <c r="C5" s="1"/>
      <c r="D5" s="2"/>
      <c r="E5" s="1"/>
      <c r="F5" s="1"/>
      <c r="G5" s="1"/>
      <c r="H5" s="1"/>
      <c r="I5" s="3">
        <f>10*10</f>
        <v>100</v>
      </c>
      <c r="J5" s="1"/>
      <c r="K5" s="6">
        <f>+I5</f>
        <v>100</v>
      </c>
    </row>
    <row r="6" spans="1:12" ht="15.5" x14ac:dyDescent="0.35">
      <c r="A6" s="1"/>
      <c r="B6" s="1" t="s">
        <v>86</v>
      </c>
      <c r="C6" s="1"/>
      <c r="D6" s="2"/>
      <c r="E6" s="1"/>
      <c r="F6" s="1"/>
      <c r="G6" s="1"/>
      <c r="H6" s="1"/>
      <c r="I6" s="3"/>
      <c r="J6" s="1"/>
      <c r="K6" s="6"/>
    </row>
    <row r="7" spans="1:12" ht="15.5" x14ac:dyDescent="0.35">
      <c r="A7" s="1" t="s">
        <v>106</v>
      </c>
      <c r="B7" s="1"/>
      <c r="C7" s="1"/>
      <c r="D7" s="2"/>
      <c r="E7" s="1"/>
      <c r="F7" s="1"/>
      <c r="G7" s="1"/>
      <c r="H7" s="1"/>
      <c r="I7" s="3">
        <v>80</v>
      </c>
      <c r="J7" s="1"/>
      <c r="K7" s="6">
        <f>+G24</f>
        <v>101.2</v>
      </c>
    </row>
    <row r="8" spans="1:12" ht="15.5" x14ac:dyDescent="0.35">
      <c r="A8" s="1"/>
      <c r="B8" s="1" t="s">
        <v>107</v>
      </c>
      <c r="C8" s="1"/>
      <c r="D8" s="2"/>
      <c r="E8" s="1"/>
      <c r="F8" s="1"/>
      <c r="G8" s="1"/>
      <c r="H8" s="1"/>
      <c r="I8" s="3"/>
      <c r="J8" s="1"/>
      <c r="K8" s="6"/>
    </row>
    <row r="9" spans="1:12" ht="15.5" x14ac:dyDescent="0.35">
      <c r="A9" s="1"/>
      <c r="B9" s="1"/>
      <c r="C9" s="1"/>
      <c r="D9" s="1" t="s">
        <v>77</v>
      </c>
      <c r="E9" s="1"/>
      <c r="F9" s="1"/>
      <c r="G9" s="1"/>
      <c r="H9" s="1"/>
      <c r="I9" s="3">
        <v>1120</v>
      </c>
      <c r="J9" s="1"/>
      <c r="K9" s="6">
        <f>+I9+H23-12</f>
        <v>1348</v>
      </c>
    </row>
    <row r="10" spans="1:12" ht="15.5" x14ac:dyDescent="0.35">
      <c r="A10" s="1"/>
      <c r="B10" s="1"/>
      <c r="C10" s="1"/>
      <c r="D10" s="1" t="s">
        <v>78</v>
      </c>
      <c r="E10" s="1"/>
      <c r="F10" s="1"/>
      <c r="G10" s="1"/>
      <c r="H10" s="1"/>
      <c r="I10" s="3">
        <v>2350</v>
      </c>
      <c r="J10" s="1"/>
      <c r="K10" s="6">
        <f>+I10+C35</f>
        <v>2610</v>
      </c>
    </row>
    <row r="11" spans="1:12" ht="15.5" x14ac:dyDescent="0.35">
      <c r="A11" s="1"/>
      <c r="B11" s="1"/>
      <c r="C11" s="1"/>
      <c r="D11" s="1" t="s">
        <v>82</v>
      </c>
      <c r="E11" s="1"/>
      <c r="F11" s="1"/>
      <c r="G11" s="1"/>
      <c r="H11" s="1"/>
      <c r="I11" s="1"/>
      <c r="J11" s="1"/>
      <c r="K11" s="3">
        <f>+D42*22</f>
        <v>-176</v>
      </c>
    </row>
    <row r="12" spans="1:12" ht="15.5" x14ac:dyDescent="0.35">
      <c r="A12" s="1"/>
      <c r="B12" s="1"/>
      <c r="C12" s="1"/>
      <c r="D12" s="1" t="s">
        <v>81</v>
      </c>
      <c r="E12" s="1"/>
      <c r="F12" s="1"/>
      <c r="G12" s="1"/>
      <c r="H12" s="1"/>
      <c r="I12" s="6">
        <f>SUM(I5:I11)</f>
        <v>3650</v>
      </c>
      <c r="J12" s="1"/>
      <c r="K12" s="6">
        <f>SUM(K5:K11)</f>
        <v>3983.2</v>
      </c>
    </row>
    <row r="13" spans="1:12" ht="15.5" x14ac:dyDescent="0.35">
      <c r="A13" s="1"/>
      <c r="B13" s="1"/>
      <c r="C13" s="1"/>
      <c r="D13" s="1"/>
      <c r="E13" s="1"/>
      <c r="F13" s="1"/>
      <c r="G13" s="1"/>
      <c r="H13" s="1"/>
      <c r="I13" s="6"/>
      <c r="J13" s="1"/>
      <c r="K13" s="6"/>
    </row>
    <row r="14" spans="1:12" ht="15.5" x14ac:dyDescent="0.35">
      <c r="A14" s="1"/>
      <c r="B14" s="1"/>
      <c r="C14" s="1"/>
      <c r="D14" s="1"/>
      <c r="E14" s="1"/>
      <c r="F14" s="1"/>
      <c r="G14" s="1"/>
      <c r="H14" s="5" t="s">
        <v>104</v>
      </c>
      <c r="J14" s="1"/>
      <c r="K14" s="6"/>
    </row>
    <row r="15" spans="1:12" ht="15.5" x14ac:dyDescent="0.35">
      <c r="A15" s="1"/>
      <c r="B15" s="1"/>
      <c r="C15" s="1"/>
      <c r="D15" s="1"/>
      <c r="E15" s="1"/>
      <c r="F15" s="1"/>
      <c r="G15" s="1"/>
      <c r="K15" s="6"/>
    </row>
    <row r="16" spans="1:12" ht="15.5" x14ac:dyDescent="0.35">
      <c r="A16" s="1"/>
      <c r="B16" s="1"/>
      <c r="C16" s="1"/>
      <c r="D16" s="1"/>
      <c r="E16" s="1"/>
      <c r="F16" s="1"/>
      <c r="G16" s="1"/>
      <c r="H16" s="1" t="s">
        <v>101</v>
      </c>
      <c r="J16" s="3">
        <v>260</v>
      </c>
      <c r="K16" s="6" t="s">
        <v>105</v>
      </c>
    </row>
    <row r="17" spans="1:12" ht="15.5" x14ac:dyDescent="0.35">
      <c r="A17" s="1"/>
      <c r="B17" s="1"/>
      <c r="C17" s="1"/>
      <c r="D17" s="1"/>
      <c r="E17" s="1"/>
      <c r="F17" s="1"/>
      <c r="G17" s="1"/>
      <c r="H17" s="1" t="s">
        <v>102</v>
      </c>
      <c r="I17" s="6"/>
      <c r="J17" s="6">
        <f>+E55</f>
        <v>2.6808510638297873</v>
      </c>
      <c r="K17" s="6"/>
    </row>
    <row r="18" spans="1:12" ht="15.5" x14ac:dyDescent="0.35">
      <c r="A18" s="1"/>
      <c r="B18" s="1"/>
      <c r="C18" s="1"/>
      <c r="D18" s="1"/>
      <c r="E18" s="1"/>
      <c r="F18" s="1"/>
      <c r="G18" s="1"/>
      <c r="H18" s="1" t="s">
        <v>103</v>
      </c>
      <c r="I18" s="6"/>
      <c r="J18" s="6">
        <f>+E85</f>
        <v>2.2063492063492065</v>
      </c>
      <c r="K18" s="6"/>
    </row>
    <row r="19" spans="1:12" ht="15.5" x14ac:dyDescent="0.35">
      <c r="A19" s="1"/>
      <c r="B19" s="1"/>
      <c r="C19" s="1"/>
      <c r="D19" s="1"/>
      <c r="E19" s="1"/>
      <c r="F19" s="1"/>
      <c r="G19" s="1"/>
      <c r="H19" s="1"/>
      <c r="I19" s="1"/>
      <c r="J19" s="6"/>
      <c r="K19" s="6"/>
      <c r="L19" s="6"/>
    </row>
    <row r="20" spans="1:12" ht="15.5" x14ac:dyDescent="0.35">
      <c r="A20" s="1"/>
      <c r="B20" s="1"/>
      <c r="C20" s="1"/>
      <c r="D20" s="1"/>
      <c r="E20" s="1"/>
      <c r="F20" s="1"/>
      <c r="G20" s="1"/>
      <c r="H20" s="1"/>
      <c r="I20" s="1"/>
      <c r="J20" s="6"/>
      <c r="K20" s="6"/>
      <c r="L20" s="6"/>
    </row>
    <row r="21" spans="1:12" ht="15.5" x14ac:dyDescent="0.35">
      <c r="A21" s="5" t="s">
        <v>79</v>
      </c>
      <c r="B21" s="1"/>
      <c r="C21" s="1"/>
      <c r="D21" s="1"/>
      <c r="E21" s="1"/>
      <c r="F21" s="1"/>
      <c r="G21" s="1"/>
      <c r="H21" s="1"/>
      <c r="J21" s="1"/>
      <c r="K21" s="1"/>
      <c r="L21" s="1"/>
    </row>
    <row r="22" spans="1:12" ht="15.5" x14ac:dyDescent="0.35">
      <c r="A22" s="5"/>
      <c r="B22" s="1"/>
      <c r="C22" s="1"/>
      <c r="D22" s="1"/>
      <c r="E22" s="1"/>
      <c r="F22" s="1"/>
      <c r="G22" s="1"/>
      <c r="H22" s="1"/>
      <c r="J22" s="1"/>
      <c r="K22" s="1"/>
      <c r="L22" s="1"/>
    </row>
    <row r="23" spans="1:12" ht="15.5" x14ac:dyDescent="0.35">
      <c r="A23" s="1" t="s">
        <v>80</v>
      </c>
      <c r="B23" s="1"/>
      <c r="C23" s="1"/>
      <c r="D23" s="1"/>
      <c r="E23" s="1"/>
      <c r="F23" s="1"/>
      <c r="G23" s="1"/>
      <c r="H23" s="3">
        <f>12*20</f>
        <v>240</v>
      </c>
      <c r="I23" s="1"/>
      <c r="J23" s="1"/>
      <c r="K23" s="1"/>
      <c r="L23" s="1"/>
    </row>
    <row r="24" spans="1:12" ht="15.5" x14ac:dyDescent="0.35">
      <c r="A24" s="1" t="s">
        <v>83</v>
      </c>
      <c r="B24" s="1"/>
      <c r="C24" s="1"/>
      <c r="D24" s="1"/>
      <c r="E24" s="1">
        <v>92</v>
      </c>
      <c r="F24" s="1">
        <v>1.1000000000000001</v>
      </c>
      <c r="G24" s="1">
        <f>+E24*F24</f>
        <v>101.2</v>
      </c>
      <c r="H24" s="3"/>
      <c r="I24" s="1"/>
      <c r="J24" s="1"/>
      <c r="K24" s="1"/>
      <c r="L24" s="1"/>
    </row>
    <row r="25" spans="1:12" ht="15.5" x14ac:dyDescent="0.35">
      <c r="A25" s="1" t="s">
        <v>84</v>
      </c>
      <c r="B25" s="1"/>
      <c r="C25" s="1"/>
      <c r="D25" s="1"/>
      <c r="E25" s="1"/>
      <c r="F25" s="1"/>
      <c r="G25" s="1"/>
      <c r="H25" s="3">
        <f>8*22</f>
        <v>176</v>
      </c>
      <c r="I25" s="1"/>
      <c r="J25" s="1"/>
      <c r="K25" s="1"/>
      <c r="L25" s="1"/>
    </row>
    <row r="26" spans="1:12" ht="15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5" x14ac:dyDescent="0.35">
      <c r="A27" s="1" t="s">
        <v>87</v>
      </c>
      <c r="B27" s="1"/>
      <c r="C27" s="3">
        <v>260</v>
      </c>
      <c r="D27" s="1" t="s">
        <v>25</v>
      </c>
      <c r="E27" s="1"/>
      <c r="F27" s="1"/>
      <c r="G27" s="1"/>
      <c r="H27" s="1"/>
      <c r="I27" s="1"/>
      <c r="J27" s="1"/>
      <c r="K27" s="1"/>
      <c r="L27" s="1"/>
    </row>
    <row r="28" spans="1:12" ht="15.5" x14ac:dyDescent="0.35">
      <c r="A28" s="1" t="s">
        <v>100</v>
      </c>
      <c r="B28" s="1"/>
      <c r="C28" s="2">
        <v>0.4</v>
      </c>
      <c r="E28" s="1"/>
      <c r="F28" s="1"/>
      <c r="G28" s="1"/>
      <c r="H28" s="1"/>
      <c r="I28" s="1"/>
      <c r="J28" s="1"/>
      <c r="K28" s="1"/>
      <c r="L28" s="1"/>
    </row>
    <row r="29" spans="1:12" ht="15.5" x14ac:dyDescent="0.35">
      <c r="A29" s="1" t="s">
        <v>109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5" x14ac:dyDescent="0.35">
      <c r="A30" s="1" t="s">
        <v>110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5" x14ac:dyDescent="0.35">
      <c r="A31" s="1" t="s">
        <v>96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5" x14ac:dyDescent="0.35">
      <c r="A33" s="1"/>
      <c r="B33" s="1"/>
      <c r="C33" s="1"/>
      <c r="D33" s="5" t="s">
        <v>88</v>
      </c>
      <c r="E33" s="1"/>
      <c r="F33" s="1"/>
      <c r="G33" s="1"/>
      <c r="H33" s="1"/>
      <c r="I33" s="1"/>
      <c r="J33" s="1"/>
      <c r="K33" s="1"/>
      <c r="L33" s="1"/>
    </row>
    <row r="34" spans="1:12" ht="15.5" x14ac:dyDescent="0.35">
      <c r="A34" s="1"/>
      <c r="B34" s="1"/>
      <c r="C34" s="1" t="s">
        <v>8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15.5" x14ac:dyDescent="0.35">
      <c r="A35" s="1" t="s">
        <v>0</v>
      </c>
      <c r="B35" s="1"/>
      <c r="C35" s="3">
        <v>260</v>
      </c>
      <c r="D35" s="1" t="s">
        <v>35</v>
      </c>
      <c r="E35" s="1"/>
      <c r="F35" s="1"/>
      <c r="G35" s="1"/>
      <c r="H35" s="1"/>
      <c r="I35" s="1"/>
      <c r="J35" s="1"/>
      <c r="K35" s="1"/>
      <c r="L35" s="1"/>
    </row>
    <row r="36" spans="1:12" ht="15.5" x14ac:dyDescent="0.35">
      <c r="A36" s="1"/>
      <c r="B36" s="1"/>
      <c r="C36" s="1"/>
      <c r="D36" s="1" t="s">
        <v>8</v>
      </c>
      <c r="E36" s="1" t="s">
        <v>16</v>
      </c>
      <c r="F36" s="1"/>
      <c r="G36" s="1" t="s">
        <v>8</v>
      </c>
      <c r="H36" s="1" t="s">
        <v>20</v>
      </c>
      <c r="I36" s="1"/>
      <c r="J36" s="1"/>
      <c r="K36" s="1"/>
      <c r="L36" s="1"/>
    </row>
    <row r="37" spans="1:12" ht="15.5" x14ac:dyDescent="0.35">
      <c r="A37" s="1" t="s">
        <v>15</v>
      </c>
      <c r="B37" s="1"/>
      <c r="C37" s="1"/>
      <c r="D37" s="1">
        <v>10</v>
      </c>
      <c r="E37" s="1">
        <v>10</v>
      </c>
      <c r="F37" s="2">
        <v>0.08</v>
      </c>
      <c r="G37" s="3">
        <f>+D37*E37*F37</f>
        <v>8</v>
      </c>
      <c r="H37" s="1" t="s">
        <v>5</v>
      </c>
      <c r="I37" s="1"/>
      <c r="J37" s="1"/>
      <c r="K37" s="1"/>
      <c r="L37" s="1"/>
    </row>
    <row r="38" spans="1:12" ht="15.5" x14ac:dyDescent="0.35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</row>
    <row r="39" spans="1:12" ht="15.5" x14ac:dyDescent="0.35">
      <c r="A39" s="1" t="s">
        <v>1</v>
      </c>
      <c r="B39" s="1"/>
      <c r="C39" s="4">
        <v>41640</v>
      </c>
      <c r="D39" s="1">
        <v>80</v>
      </c>
      <c r="E39" s="1"/>
      <c r="F39" s="1"/>
      <c r="G39" s="1"/>
      <c r="H39" s="1"/>
      <c r="I39" s="1"/>
      <c r="J39" s="1"/>
      <c r="K39" s="1"/>
      <c r="L39" s="1"/>
    </row>
    <row r="40" spans="1:12" ht="15.5" x14ac:dyDescent="0.35">
      <c r="A40" s="1"/>
      <c r="B40" s="1" t="s">
        <v>72</v>
      </c>
      <c r="C40" s="4">
        <v>41699</v>
      </c>
      <c r="D40" s="1">
        <v>12</v>
      </c>
      <c r="E40" s="1"/>
      <c r="F40" s="1"/>
      <c r="G40" s="1"/>
      <c r="H40" s="1"/>
      <c r="I40" s="1"/>
      <c r="J40" s="1"/>
      <c r="K40" s="1"/>
      <c r="L40" s="1"/>
    </row>
    <row r="41" spans="1:12" ht="15.5" x14ac:dyDescent="0.35">
      <c r="A41" s="1"/>
      <c r="B41" s="1" t="s">
        <v>72</v>
      </c>
      <c r="C41" s="4">
        <v>41797</v>
      </c>
      <c r="D41" s="1"/>
      <c r="E41" s="1"/>
      <c r="F41" s="2">
        <v>0.1</v>
      </c>
      <c r="G41" s="1" t="s">
        <v>2</v>
      </c>
      <c r="H41" s="1"/>
      <c r="I41" s="1"/>
      <c r="J41" s="1"/>
      <c r="K41" s="1"/>
      <c r="L41" s="1"/>
    </row>
    <row r="42" spans="1:12" ht="15.5" x14ac:dyDescent="0.35">
      <c r="A42" s="1"/>
      <c r="B42" s="1" t="s">
        <v>41</v>
      </c>
      <c r="C42" s="4">
        <v>41821</v>
      </c>
      <c r="D42" s="1">
        <v>-8</v>
      </c>
      <c r="E42" s="1"/>
      <c r="F42" s="1" t="s">
        <v>3</v>
      </c>
      <c r="G42" s="1"/>
      <c r="H42" s="1"/>
      <c r="I42" s="1"/>
      <c r="J42" s="1"/>
      <c r="K42" s="1"/>
      <c r="L42" s="1"/>
    </row>
    <row r="43" spans="1:12" ht="15.5" x14ac:dyDescent="0.35">
      <c r="A43" s="1"/>
      <c r="B43" s="1"/>
      <c r="C43" s="1"/>
      <c r="D43" s="1"/>
      <c r="E43" s="1" t="s">
        <v>9</v>
      </c>
      <c r="F43" s="1" t="s">
        <v>12</v>
      </c>
      <c r="G43" s="1" t="s">
        <v>11</v>
      </c>
      <c r="H43" s="1" t="s">
        <v>12</v>
      </c>
      <c r="I43" s="1"/>
      <c r="J43" s="1"/>
      <c r="K43" s="1"/>
      <c r="L43" s="1"/>
    </row>
    <row r="44" spans="1:12" ht="15.5" x14ac:dyDescent="0.35">
      <c r="A44" s="1"/>
      <c r="B44" s="1"/>
      <c r="C44" s="1"/>
      <c r="D44" s="1"/>
      <c r="E44" s="1" t="s">
        <v>14</v>
      </c>
      <c r="F44" s="1" t="s">
        <v>13</v>
      </c>
      <c r="G44" s="1" t="s">
        <v>10</v>
      </c>
      <c r="H44" s="1" t="s">
        <v>13</v>
      </c>
      <c r="I44" s="1"/>
      <c r="J44" s="1"/>
      <c r="K44" s="1"/>
      <c r="L44" s="1"/>
    </row>
    <row r="45" spans="1:12" ht="15.5" x14ac:dyDescent="0.35">
      <c r="A45" s="1"/>
      <c r="B45" s="1"/>
      <c r="C45" s="1"/>
      <c r="D45" s="1" t="s">
        <v>8</v>
      </c>
      <c r="E45" s="1"/>
      <c r="F45" s="1" t="s">
        <v>8</v>
      </c>
      <c r="G45" s="1"/>
      <c r="H45" s="1" t="s">
        <v>8</v>
      </c>
      <c r="I45" s="1"/>
      <c r="J45" s="1"/>
      <c r="K45" s="1"/>
      <c r="L45" s="1"/>
    </row>
    <row r="46" spans="1:12" ht="15.5" x14ac:dyDescent="0.35">
      <c r="A46" s="1" t="s">
        <v>4</v>
      </c>
      <c r="B46" s="1"/>
      <c r="C46" s="4">
        <v>41640</v>
      </c>
      <c r="D46" s="1">
        <f>+D39</f>
        <v>80</v>
      </c>
      <c r="E46" s="1">
        <f>12/12</f>
        <v>1</v>
      </c>
      <c r="F46" s="1">
        <f>+D46*E46</f>
        <v>80</v>
      </c>
      <c r="G46" s="1">
        <v>1.1000000000000001</v>
      </c>
      <c r="H46" s="1">
        <f>+F46*G46</f>
        <v>88</v>
      </c>
      <c r="I46" s="1"/>
      <c r="J46" s="1"/>
      <c r="K46" s="1"/>
      <c r="L46" s="1"/>
    </row>
    <row r="47" spans="1:12" ht="15.5" x14ac:dyDescent="0.35">
      <c r="A47" s="1"/>
      <c r="B47" s="1" t="s">
        <v>72</v>
      </c>
      <c r="C47" s="4">
        <v>41699</v>
      </c>
      <c r="D47" s="1">
        <v>12</v>
      </c>
      <c r="E47" s="1">
        <f>10/12</f>
        <v>0.83333333333333337</v>
      </c>
      <c r="F47" s="1">
        <f>+D47*E47</f>
        <v>10</v>
      </c>
      <c r="G47" s="1">
        <v>1.1000000000000001</v>
      </c>
      <c r="H47" s="1">
        <f>+F47*G47</f>
        <v>11</v>
      </c>
      <c r="I47" s="1"/>
      <c r="J47" s="1"/>
      <c r="K47" s="1"/>
      <c r="L47" s="1"/>
    </row>
    <row r="48" spans="1:12" ht="16" thickBot="1" x14ac:dyDescent="0.4">
      <c r="A48" s="1"/>
      <c r="B48" s="1" t="s">
        <v>90</v>
      </c>
      <c r="C48" s="4">
        <v>41821</v>
      </c>
      <c r="D48" s="1">
        <v>-10</v>
      </c>
      <c r="E48" s="1">
        <f>6/12</f>
        <v>0.5</v>
      </c>
      <c r="F48" s="1">
        <f>+D48*E48</f>
        <v>-5</v>
      </c>
      <c r="G48" s="1"/>
      <c r="H48" s="15">
        <f>+F48</f>
        <v>-5</v>
      </c>
      <c r="I48" s="1"/>
      <c r="J48" s="1"/>
      <c r="K48" s="1"/>
      <c r="L48" s="1"/>
    </row>
    <row r="49" spans="1:12" ht="15.5" x14ac:dyDescent="0.35">
      <c r="A49" s="1"/>
      <c r="B49" s="1"/>
      <c r="C49" s="1"/>
      <c r="D49" s="1"/>
      <c r="E49" s="1"/>
      <c r="F49" s="1"/>
      <c r="G49" s="1"/>
      <c r="H49" s="17">
        <f>SUM(H46:H48)</f>
        <v>94</v>
      </c>
      <c r="K49" s="1"/>
      <c r="L49" s="1"/>
    </row>
    <row r="50" spans="1:12" ht="15.5" x14ac:dyDescent="0.35">
      <c r="A50" s="1"/>
      <c r="B50" s="1"/>
      <c r="C50" s="1"/>
      <c r="D50" s="1"/>
      <c r="E50" s="1"/>
      <c r="F50" s="1"/>
      <c r="G50" s="1"/>
      <c r="K50" s="1"/>
      <c r="L50" s="1"/>
    </row>
    <row r="51" spans="1:12" ht="15.5" x14ac:dyDescent="0.35">
      <c r="A51" s="1"/>
      <c r="B51" s="1" t="s">
        <v>0</v>
      </c>
      <c r="C51" s="1"/>
      <c r="D51" s="1"/>
      <c r="E51" s="3">
        <f>+C35</f>
        <v>260</v>
      </c>
      <c r="F51" s="1"/>
      <c r="G51" s="1"/>
      <c r="H51" s="1"/>
      <c r="I51" s="1"/>
      <c r="J51" s="1"/>
      <c r="K51" s="1"/>
      <c r="L51" s="1"/>
    </row>
    <row r="52" spans="1:12" ht="15.5" x14ac:dyDescent="0.35">
      <c r="A52" s="1"/>
      <c r="B52" s="1" t="s">
        <v>6</v>
      </c>
      <c r="C52" s="1"/>
      <c r="D52" s="1"/>
      <c r="E52" s="3">
        <f>-G37</f>
        <v>-8</v>
      </c>
      <c r="F52" s="1"/>
      <c r="G52" s="1"/>
      <c r="H52" s="1"/>
      <c r="I52" s="1"/>
      <c r="J52" s="1"/>
      <c r="K52" s="1"/>
      <c r="L52" s="1"/>
    </row>
    <row r="53" spans="1:12" ht="15.5" x14ac:dyDescent="0.35">
      <c r="A53" s="1"/>
      <c r="B53" s="1"/>
      <c r="C53" s="1"/>
      <c r="D53" s="1"/>
      <c r="E53" s="3">
        <f>SUM(E51:E52)</f>
        <v>252</v>
      </c>
      <c r="F53" s="1"/>
      <c r="G53" s="1"/>
      <c r="H53" s="1"/>
      <c r="I53" s="1"/>
      <c r="J53" s="1"/>
      <c r="K53" s="1"/>
      <c r="L53" s="1"/>
    </row>
    <row r="54" spans="1:12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5" x14ac:dyDescent="0.35">
      <c r="A55" s="1"/>
      <c r="C55" s="5" t="s">
        <v>89</v>
      </c>
      <c r="D55" s="5"/>
      <c r="E55" s="16">
        <f>+E53/H49</f>
        <v>2.6808510638297873</v>
      </c>
      <c r="F55" s="5" t="s">
        <v>17</v>
      </c>
      <c r="G55" s="1"/>
      <c r="H55" s="1"/>
      <c r="I55" s="1"/>
      <c r="J55" s="1"/>
      <c r="K55" s="1"/>
      <c r="L55" s="1"/>
    </row>
    <row r="56" spans="1:12" ht="15.5" x14ac:dyDescent="0.35">
      <c r="A56" s="1"/>
      <c r="B56" s="1"/>
      <c r="C56" s="1"/>
      <c r="D56" s="1"/>
      <c r="E56" s="1"/>
      <c r="F56" s="1"/>
      <c r="G56" s="1"/>
      <c r="H56" s="1" t="s">
        <v>92</v>
      </c>
      <c r="I56" s="1"/>
      <c r="J56" s="1"/>
      <c r="K56" s="1"/>
      <c r="L56" s="1"/>
    </row>
    <row r="57" spans="1:12" ht="15.5" x14ac:dyDescent="0.35">
      <c r="A57" s="5" t="s">
        <v>22</v>
      </c>
      <c r="B57" s="5"/>
      <c r="C57" s="1"/>
      <c r="D57" s="1"/>
      <c r="E57" s="1"/>
      <c r="F57" s="1"/>
      <c r="G57" s="1"/>
      <c r="H57" s="1">
        <f>SUM(H46:H48)</f>
        <v>94</v>
      </c>
      <c r="I57" s="1" t="s">
        <v>91</v>
      </c>
      <c r="J57" s="1"/>
      <c r="K57" s="1"/>
      <c r="L57" s="1"/>
    </row>
    <row r="58" spans="1:12" ht="16" thickBot="1" x14ac:dyDescent="0.4">
      <c r="A58" s="1"/>
      <c r="B58" s="1"/>
      <c r="C58" s="1"/>
      <c r="D58" s="1"/>
      <c r="E58" s="1"/>
      <c r="F58" s="1"/>
      <c r="G58" s="1"/>
      <c r="H58" s="15">
        <v>14</v>
      </c>
      <c r="I58" s="1" t="s">
        <v>18</v>
      </c>
      <c r="J58" s="1"/>
      <c r="K58" s="1"/>
      <c r="L58" s="1"/>
    </row>
    <row r="59" spans="1:12" ht="15.5" x14ac:dyDescent="0.35">
      <c r="A59" s="1"/>
      <c r="B59" s="1" t="str">
        <f>+B51</f>
        <v>Net income</v>
      </c>
      <c r="C59" s="1"/>
      <c r="D59" s="1"/>
      <c r="E59" s="6">
        <f>+E51</f>
        <v>260</v>
      </c>
      <c r="F59" s="1"/>
      <c r="G59" s="1"/>
      <c r="H59" s="13">
        <f>SUM(H57:H58)</f>
        <v>108</v>
      </c>
      <c r="I59" s="1" t="s">
        <v>19</v>
      </c>
      <c r="J59" s="1"/>
      <c r="K59" s="1"/>
      <c r="L59" s="1"/>
    </row>
    <row r="60" spans="1:12" ht="15.5" x14ac:dyDescent="0.35">
      <c r="A60" s="1"/>
      <c r="C60" s="5" t="s">
        <v>98</v>
      </c>
      <c r="D60" s="5"/>
      <c r="E60" s="18">
        <f>+E59/H59</f>
        <v>2.4074074074074074</v>
      </c>
      <c r="F60" s="5" t="s">
        <v>85</v>
      </c>
      <c r="G60" s="1"/>
      <c r="H60" s="1"/>
      <c r="I60" s="1"/>
      <c r="J60" s="1"/>
      <c r="K60" s="1"/>
      <c r="L60" s="1"/>
    </row>
    <row r="61" spans="1:12" ht="15.5" x14ac:dyDescent="0.35">
      <c r="A61" s="1"/>
      <c r="B61" s="1"/>
      <c r="C61" s="1"/>
      <c r="D61" s="1"/>
      <c r="E61" s="1"/>
      <c r="L61" s="1"/>
    </row>
    <row r="62" spans="1:12" ht="15.5" x14ac:dyDescent="0.35">
      <c r="A62" s="1"/>
      <c r="B62" s="1"/>
      <c r="C62" s="1"/>
      <c r="D62" s="1"/>
      <c r="E62" s="1"/>
      <c r="H62" s="1" t="s">
        <v>94</v>
      </c>
      <c r="K62" s="1" t="s">
        <v>25</v>
      </c>
      <c r="L62" s="1"/>
    </row>
    <row r="63" spans="1:12" ht="15.5" x14ac:dyDescent="0.35">
      <c r="A63" s="1" t="s">
        <v>21</v>
      </c>
      <c r="B63" s="1"/>
      <c r="C63" s="5" t="s">
        <v>23</v>
      </c>
      <c r="D63" s="1"/>
      <c r="E63" s="1"/>
      <c r="F63" s="1" t="s">
        <v>25</v>
      </c>
      <c r="H63" s="1" t="s">
        <v>95</v>
      </c>
      <c r="I63" s="1"/>
      <c r="J63" s="1"/>
      <c r="K63" s="13">
        <f>+H59</f>
        <v>108</v>
      </c>
      <c r="L63" s="1"/>
    </row>
    <row r="64" spans="1:12" ht="16" thickBot="1" x14ac:dyDescent="0.4">
      <c r="A64" s="1"/>
      <c r="B64" s="1"/>
      <c r="C64" s="1"/>
      <c r="D64" s="1"/>
      <c r="E64" s="1"/>
      <c r="F64" s="3">
        <v>300</v>
      </c>
      <c r="G64" s="2">
        <v>0.1</v>
      </c>
      <c r="H64" s="1" t="s">
        <v>24</v>
      </c>
      <c r="I64" s="1"/>
      <c r="J64" s="1"/>
      <c r="K64" s="25">
        <v>15</v>
      </c>
      <c r="L64" s="1"/>
    </row>
    <row r="65" spans="1:12" ht="15.5" x14ac:dyDescent="0.35">
      <c r="A65" s="1"/>
      <c r="B65" s="1"/>
      <c r="C65" s="1" t="s">
        <v>26</v>
      </c>
      <c r="D65" s="1"/>
      <c r="E65" s="3">
        <f>+F64*G64</f>
        <v>30</v>
      </c>
      <c r="F65" s="1"/>
      <c r="G65" s="1" t="s">
        <v>32</v>
      </c>
      <c r="H65" s="1"/>
      <c r="I65" s="1"/>
      <c r="J65" s="1"/>
      <c r="K65" s="19">
        <f>SUM(K63:K64)</f>
        <v>123</v>
      </c>
      <c r="L65" s="1"/>
    </row>
    <row r="66" spans="1:12" ht="15.5" x14ac:dyDescent="0.35">
      <c r="A66" s="1"/>
      <c r="B66" s="1"/>
      <c r="C66" s="1" t="s">
        <v>27</v>
      </c>
      <c r="D66" s="1"/>
      <c r="E66" s="3">
        <f>+E65*C28</f>
        <v>12</v>
      </c>
      <c r="F66" s="1"/>
      <c r="G66" s="1"/>
      <c r="H66" s="1"/>
      <c r="I66" s="1"/>
      <c r="J66" s="1"/>
      <c r="K66" s="14"/>
      <c r="L66" s="1"/>
    </row>
    <row r="67" spans="1:12" ht="15.5" x14ac:dyDescent="0.35">
      <c r="A67" s="1"/>
      <c r="B67" s="1" t="s">
        <v>93</v>
      </c>
      <c r="C67" s="1"/>
      <c r="D67" s="1"/>
      <c r="E67" s="3">
        <f>+E65-E66</f>
        <v>18</v>
      </c>
      <c r="F67" s="1"/>
      <c r="G67" s="1"/>
      <c r="H67" s="1"/>
      <c r="I67" s="1"/>
      <c r="J67" s="1"/>
      <c r="K67" s="1"/>
      <c r="L67" s="1"/>
    </row>
    <row r="68" spans="1:12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L68" s="1"/>
    </row>
    <row r="69" spans="1:12" ht="15.5" x14ac:dyDescent="0.35">
      <c r="A69" s="1"/>
      <c r="B69" s="1" t="s">
        <v>31</v>
      </c>
      <c r="C69" s="1" t="s">
        <v>29</v>
      </c>
      <c r="D69" s="1"/>
      <c r="E69" s="6">
        <f>+E51</f>
        <v>260</v>
      </c>
      <c r="F69" s="1"/>
      <c r="G69" s="1"/>
      <c r="H69" s="1"/>
      <c r="I69" s="1"/>
      <c r="J69" s="1"/>
      <c r="K69" s="1"/>
      <c r="L69" s="1"/>
    </row>
    <row r="70" spans="1:12" ht="15.5" x14ac:dyDescent="0.35">
      <c r="A70" s="1"/>
      <c r="B70" s="1" t="s">
        <v>30</v>
      </c>
      <c r="C70" s="1"/>
      <c r="D70" s="1"/>
      <c r="E70" s="1">
        <f>+E65-E66</f>
        <v>18</v>
      </c>
      <c r="F70" s="1"/>
      <c r="G70" s="1"/>
      <c r="H70" s="1"/>
      <c r="I70" s="1"/>
      <c r="J70" s="1"/>
      <c r="K70" s="1"/>
      <c r="L70" s="1"/>
    </row>
    <row r="71" spans="1:12" ht="15.5" x14ac:dyDescent="0.35">
      <c r="A71" s="1"/>
      <c r="B71" s="1" t="s">
        <v>28</v>
      </c>
      <c r="C71" s="1"/>
      <c r="D71" s="1"/>
      <c r="E71" s="6">
        <f>SUM(E69:E70)</f>
        <v>278</v>
      </c>
      <c r="F71" s="1"/>
      <c r="G71" s="1"/>
      <c r="H71" s="1"/>
      <c r="I71" s="1"/>
      <c r="J71" s="1"/>
      <c r="K71" s="1"/>
      <c r="L71" s="1"/>
    </row>
    <row r="72" spans="1:12" ht="15.5" x14ac:dyDescent="0.35">
      <c r="A72" s="1"/>
      <c r="B72" s="1"/>
      <c r="C72" s="5" t="s">
        <v>98</v>
      </c>
      <c r="D72" s="1"/>
      <c r="E72" s="26">
        <f>+E71/K65</f>
        <v>2.2601626016260163</v>
      </c>
      <c r="F72" s="1" t="s">
        <v>97</v>
      </c>
      <c r="G72" s="1"/>
      <c r="K72" s="1"/>
      <c r="L72" s="1"/>
    </row>
    <row r="73" spans="1:12" ht="15.5" x14ac:dyDescent="0.35">
      <c r="A73" s="1"/>
      <c r="B73" s="1"/>
      <c r="C73" s="1"/>
      <c r="D73" s="1"/>
      <c r="E73" s="3"/>
      <c r="F73" s="1"/>
      <c r="G73" s="1"/>
      <c r="H73" s="1"/>
      <c r="I73" s="1"/>
      <c r="J73" s="1"/>
      <c r="K73" s="1"/>
      <c r="L73" s="1"/>
    </row>
    <row r="74" spans="1:12" ht="15.5" x14ac:dyDescent="0.35">
      <c r="A74" s="1"/>
      <c r="B74" s="1"/>
      <c r="C74" s="1"/>
      <c r="D74" s="1"/>
      <c r="E74" s="3"/>
      <c r="F74" s="1"/>
      <c r="G74" s="1"/>
      <c r="H74" s="1" t="s">
        <v>39</v>
      </c>
      <c r="I74" s="1" t="s">
        <v>37</v>
      </c>
      <c r="J74" s="1" t="s">
        <v>3</v>
      </c>
      <c r="K74" s="1"/>
      <c r="L74" s="1"/>
    </row>
    <row r="75" spans="1:12" ht="15.5" x14ac:dyDescent="0.35">
      <c r="A75" s="1"/>
      <c r="B75" s="1"/>
      <c r="C75" s="1"/>
      <c r="D75" s="1"/>
      <c r="E75" s="1" t="s">
        <v>35</v>
      </c>
      <c r="F75" s="1" t="s">
        <v>36</v>
      </c>
      <c r="G75" s="1"/>
      <c r="H75" s="1" t="s">
        <v>40</v>
      </c>
      <c r="I75" s="1" t="s">
        <v>38</v>
      </c>
      <c r="J75" s="1" t="s">
        <v>41</v>
      </c>
      <c r="K75" s="1"/>
      <c r="L75" s="1"/>
    </row>
    <row r="76" spans="1:12" ht="15.5" x14ac:dyDescent="0.35">
      <c r="A76" s="1" t="s">
        <v>33</v>
      </c>
      <c r="B76" s="5" t="s">
        <v>34</v>
      </c>
      <c r="C76" s="1"/>
      <c r="D76" s="1"/>
      <c r="E76" s="1">
        <v>15</v>
      </c>
      <c r="F76" s="3">
        <v>20</v>
      </c>
      <c r="G76" s="1"/>
      <c r="H76" s="3">
        <f>+E76*F76</f>
        <v>300</v>
      </c>
      <c r="I76" s="3">
        <v>25</v>
      </c>
      <c r="J76" s="1">
        <f>+H76/I76</f>
        <v>12</v>
      </c>
      <c r="K76" s="1"/>
      <c r="L76" s="1"/>
    </row>
    <row r="77" spans="1:12" ht="16" thickBot="1" x14ac:dyDescent="0.4">
      <c r="A77" s="1"/>
      <c r="B77" s="1"/>
      <c r="C77" s="1" t="s">
        <v>42</v>
      </c>
      <c r="D77" s="1"/>
      <c r="E77" s="15">
        <f>-J76</f>
        <v>-12</v>
      </c>
      <c r="F77" s="1"/>
      <c r="G77" s="1"/>
      <c r="H77" s="1"/>
      <c r="I77" s="1"/>
      <c r="J77" s="1"/>
      <c r="K77" s="1"/>
      <c r="L77" s="1"/>
    </row>
    <row r="78" spans="1:12" ht="15.5" x14ac:dyDescent="0.35">
      <c r="A78" s="1"/>
      <c r="B78" s="1" t="s">
        <v>48</v>
      </c>
      <c r="C78" s="1" t="s">
        <v>43</v>
      </c>
      <c r="D78" s="1"/>
      <c r="E78" s="23">
        <f>SUM(E76:E77)</f>
        <v>3</v>
      </c>
      <c r="F78" s="1"/>
      <c r="G78" s="1"/>
      <c r="H78" s="1"/>
      <c r="I78" s="1"/>
      <c r="J78" s="1"/>
      <c r="K78" s="1"/>
      <c r="L78" s="1"/>
    </row>
    <row r="79" spans="1:12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5" x14ac:dyDescent="0.35">
      <c r="A80" s="5" t="s">
        <v>44</v>
      </c>
      <c r="B80" s="1"/>
      <c r="C80" s="1"/>
      <c r="D80" s="1"/>
      <c r="E80" s="1"/>
      <c r="F80" s="1"/>
      <c r="G80" s="1" t="s">
        <v>32</v>
      </c>
      <c r="H80" s="1"/>
      <c r="I80" s="1"/>
      <c r="J80" s="1"/>
      <c r="K80" s="20">
        <f>+K65</f>
        <v>123</v>
      </c>
      <c r="L80" s="1"/>
    </row>
    <row r="81" spans="1:12" ht="16" thickBot="1" x14ac:dyDescent="0.4">
      <c r="A81" s="1"/>
      <c r="B81" s="1" t="s">
        <v>45</v>
      </c>
      <c r="C81" s="1"/>
      <c r="D81" s="1"/>
      <c r="E81" s="6">
        <f>+E69</f>
        <v>260</v>
      </c>
      <c r="F81" s="1"/>
      <c r="G81" s="1" t="s">
        <v>99</v>
      </c>
      <c r="H81" s="1"/>
      <c r="I81" s="1"/>
      <c r="J81" s="1"/>
      <c r="K81" s="24">
        <f>+E78</f>
        <v>3</v>
      </c>
      <c r="L81" s="1"/>
    </row>
    <row r="82" spans="1:12" ht="15.5" x14ac:dyDescent="0.35">
      <c r="A82" s="1"/>
      <c r="B82" s="1" t="s">
        <v>30</v>
      </c>
      <c r="C82" s="1"/>
      <c r="D82" s="1"/>
      <c r="E82" s="3">
        <v>18</v>
      </c>
      <c r="F82" s="1"/>
      <c r="G82" s="1"/>
      <c r="H82" s="1"/>
      <c r="I82" s="1"/>
      <c r="J82" s="1"/>
      <c r="K82" s="21">
        <f>SUM(K80:K81)</f>
        <v>126</v>
      </c>
      <c r="L82" s="1"/>
    </row>
    <row r="83" spans="1:12" ht="15.5" x14ac:dyDescent="0.35">
      <c r="A83" s="1"/>
      <c r="B83" s="1" t="s">
        <v>46</v>
      </c>
      <c r="C83" s="1"/>
      <c r="D83" s="1"/>
      <c r="E83" s="6">
        <f>SUM(E81:E82)</f>
        <v>278</v>
      </c>
      <c r="F83" s="1"/>
      <c r="G83" s="1"/>
      <c r="H83" s="1"/>
      <c r="I83" s="1"/>
      <c r="J83" s="1"/>
      <c r="K83" s="1"/>
      <c r="L83" s="1"/>
    </row>
    <row r="84" spans="1:12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5" x14ac:dyDescent="0.35">
      <c r="A85" s="1"/>
      <c r="B85" s="5" t="s">
        <v>47</v>
      </c>
      <c r="C85" s="5"/>
      <c r="D85" s="5"/>
      <c r="E85" s="22">
        <f>+E83/K82</f>
        <v>2.2063492063492065</v>
      </c>
      <c r="F85" s="1" t="s">
        <v>97</v>
      </c>
      <c r="G85" s="1"/>
      <c r="H85" s="1"/>
      <c r="I85" s="1"/>
      <c r="J85" s="1"/>
      <c r="K85" s="1"/>
      <c r="L85" s="1"/>
    </row>
    <row r="88" spans="1:12" ht="15.5" x14ac:dyDescent="0.35">
      <c r="A88" s="1"/>
      <c r="B88" s="5" t="s">
        <v>71</v>
      </c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5" x14ac:dyDescent="0.35">
      <c r="A89" s="1"/>
      <c r="B89" s="1"/>
      <c r="C89" s="1"/>
      <c r="D89" s="1"/>
      <c r="E89" s="1"/>
      <c r="F89" s="1" t="s">
        <v>64</v>
      </c>
      <c r="G89" s="1"/>
      <c r="H89" s="1" t="s">
        <v>35</v>
      </c>
      <c r="I89" s="10" t="s">
        <v>70</v>
      </c>
      <c r="J89" s="1"/>
      <c r="K89" s="1"/>
    </row>
    <row r="90" spans="1:12" ht="15.5" x14ac:dyDescent="0.35">
      <c r="A90" s="5" t="s">
        <v>56</v>
      </c>
      <c r="B90" s="5"/>
      <c r="C90" s="1" t="s">
        <v>54</v>
      </c>
      <c r="D90" s="1"/>
      <c r="E90" s="3">
        <v>18</v>
      </c>
      <c r="F90" s="1" t="s">
        <v>55</v>
      </c>
      <c r="G90" s="1"/>
      <c r="H90" s="1">
        <v>15</v>
      </c>
      <c r="I90" s="3">
        <f>+E90/H90</f>
        <v>1.2</v>
      </c>
      <c r="J90" s="1" t="s">
        <v>57</v>
      </c>
      <c r="K90" s="6">
        <f>+E60</f>
        <v>2.4074074074074074</v>
      </c>
    </row>
    <row r="91" spans="1:12" ht="15.5" x14ac:dyDescent="0.35">
      <c r="A91" s="5" t="s">
        <v>111</v>
      </c>
      <c r="B91" s="5"/>
      <c r="C91" s="1" t="s">
        <v>54</v>
      </c>
      <c r="D91" s="1"/>
      <c r="E91" s="3">
        <v>18</v>
      </c>
      <c r="F91" s="1" t="s">
        <v>55</v>
      </c>
      <c r="G91" s="1"/>
      <c r="H91" s="1">
        <v>5</v>
      </c>
      <c r="I91" s="3">
        <f>+E91/H91</f>
        <v>3.6</v>
      </c>
      <c r="J91" s="1" t="s">
        <v>58</v>
      </c>
      <c r="K91" s="6">
        <f>+E60</f>
        <v>2.4074074074074074</v>
      </c>
    </row>
    <row r="92" spans="1:12" ht="15.5" x14ac:dyDescent="0.35">
      <c r="A92" s="1"/>
      <c r="B92" s="1"/>
      <c r="C92" s="1"/>
      <c r="D92" s="1"/>
      <c r="E92" s="1"/>
      <c r="F92" s="1"/>
      <c r="G92" s="1"/>
      <c r="H92" s="1"/>
      <c r="I92" s="10" t="s">
        <v>69</v>
      </c>
      <c r="J92" s="1"/>
      <c r="K92" s="1"/>
    </row>
    <row r="93" spans="1:12" ht="15.5" x14ac:dyDescent="0.35">
      <c r="A93" s="1"/>
      <c r="B93" s="1"/>
      <c r="C93" s="1"/>
      <c r="D93" s="1"/>
      <c r="E93" s="1"/>
      <c r="F93" s="1"/>
      <c r="G93" s="1"/>
      <c r="H93" s="1"/>
      <c r="I93" s="10"/>
      <c r="J93" s="1"/>
      <c r="K93" s="1"/>
    </row>
    <row r="94" spans="1:12" ht="15.5" x14ac:dyDescent="0.35">
      <c r="A94" s="5"/>
      <c r="B94" s="1"/>
      <c r="C94" s="1"/>
      <c r="D94" s="1"/>
      <c r="E94" s="1"/>
      <c r="F94" s="1"/>
      <c r="G94" s="1" t="s">
        <v>10</v>
      </c>
      <c r="H94" s="1" t="s">
        <v>35</v>
      </c>
      <c r="I94" s="10" t="s">
        <v>68</v>
      </c>
      <c r="J94" s="1"/>
      <c r="K94" s="1"/>
    </row>
    <row r="95" spans="1:12" ht="15.5" x14ac:dyDescent="0.35">
      <c r="A95" s="5" t="s">
        <v>61</v>
      </c>
      <c r="B95" s="1"/>
      <c r="C95" s="1"/>
      <c r="D95" s="1" t="s">
        <v>62</v>
      </c>
      <c r="E95" s="1"/>
      <c r="F95" s="1"/>
      <c r="G95" s="3">
        <v>8</v>
      </c>
      <c r="H95" s="1">
        <v>14</v>
      </c>
      <c r="I95" s="3">
        <f>+G95/H95</f>
        <v>0.5714285714285714</v>
      </c>
      <c r="J95" s="1" t="s">
        <v>57</v>
      </c>
      <c r="K95" s="6">
        <f>+E55</f>
        <v>2.6808510638297873</v>
      </c>
    </row>
    <row r="96" spans="1:12" ht="15.5" x14ac:dyDescent="0.35">
      <c r="A96" s="5" t="s">
        <v>112</v>
      </c>
      <c r="B96" s="1"/>
      <c r="C96" s="1"/>
      <c r="D96" s="1"/>
      <c r="E96" s="1"/>
      <c r="F96" s="1"/>
      <c r="G96" s="3">
        <v>8</v>
      </c>
      <c r="H96" s="13">
        <v>2</v>
      </c>
      <c r="I96" s="3">
        <f>+G96/H96</f>
        <v>4</v>
      </c>
      <c r="J96" s="1" t="s">
        <v>58</v>
      </c>
      <c r="K96" s="6">
        <f>+E55</f>
        <v>2.6808510638297873</v>
      </c>
    </row>
    <row r="97" spans="1:12" ht="15.5" x14ac:dyDescent="0.35">
      <c r="A97" s="5"/>
      <c r="B97" s="1"/>
      <c r="C97" s="1"/>
      <c r="D97" s="1"/>
      <c r="E97" s="1"/>
      <c r="F97" s="1"/>
      <c r="G97" s="3"/>
      <c r="H97" s="13"/>
      <c r="I97" s="9" t="s">
        <v>67</v>
      </c>
      <c r="J97" s="1"/>
      <c r="K97" s="6"/>
    </row>
    <row r="98" spans="1:12" ht="15.5" x14ac:dyDescent="0.35">
      <c r="A98" s="1"/>
      <c r="B98" s="1"/>
      <c r="C98" s="1"/>
      <c r="D98" s="1"/>
      <c r="E98" s="1"/>
      <c r="F98" s="1"/>
      <c r="G98" s="1"/>
      <c r="H98" s="1"/>
      <c r="I98" s="10"/>
      <c r="J98" s="1"/>
      <c r="K98" s="1"/>
    </row>
    <row r="99" spans="1:12" ht="15.5" x14ac:dyDescent="0.35">
      <c r="A99" s="1"/>
      <c r="B99" s="1" t="s">
        <v>63</v>
      </c>
      <c r="D99" s="1">
        <v>1</v>
      </c>
      <c r="E99" s="1" t="s">
        <v>65</v>
      </c>
      <c r="F99" s="1"/>
      <c r="G99" s="6">
        <f>+I95</f>
        <v>0.5714285714285714</v>
      </c>
      <c r="H99" s="1"/>
      <c r="I99" s="10"/>
      <c r="J99" s="1"/>
      <c r="K99" s="1"/>
    </row>
    <row r="100" spans="1:12" ht="15.5" x14ac:dyDescent="0.35">
      <c r="A100" s="1"/>
      <c r="B100" s="1"/>
      <c r="D100" s="1">
        <v>2</v>
      </c>
      <c r="E100" s="1" t="s">
        <v>64</v>
      </c>
      <c r="F100" s="1"/>
      <c r="G100" s="6">
        <f>+I90</f>
        <v>1.2</v>
      </c>
      <c r="H100" s="1"/>
      <c r="I100" s="10"/>
      <c r="J100" s="1"/>
      <c r="K100" s="1"/>
    </row>
    <row r="101" spans="1:12" ht="15.5" x14ac:dyDescent="0.35">
      <c r="A101" s="1"/>
      <c r="B101" s="1"/>
      <c r="C101" s="1"/>
      <c r="D101" s="1"/>
      <c r="E101" s="1"/>
      <c r="F101" s="1"/>
      <c r="G101" s="1"/>
      <c r="H101" s="1"/>
      <c r="I101" s="10"/>
      <c r="J101" s="1"/>
      <c r="K101" s="1"/>
    </row>
    <row r="102" spans="1:12" ht="15.5" x14ac:dyDescent="0.35">
      <c r="A102" s="28" t="s">
        <v>113</v>
      </c>
      <c r="B102" s="28"/>
      <c r="C102" s="28"/>
      <c r="H102" s="1"/>
      <c r="I102" s="10"/>
      <c r="J102" s="1"/>
      <c r="K102" s="1"/>
    </row>
    <row r="103" spans="1:12" ht="15.5" x14ac:dyDescent="0.35">
      <c r="A103" s="28" t="s">
        <v>114</v>
      </c>
      <c r="B103" s="28" t="s">
        <v>115</v>
      </c>
      <c r="C103" s="28"/>
      <c r="H103" s="1"/>
      <c r="I103" s="10"/>
      <c r="J103" s="1"/>
      <c r="K103" s="1"/>
    </row>
    <row r="104" spans="1:12" ht="15.5" x14ac:dyDescent="0.35">
      <c r="A104" s="28"/>
      <c r="B104" s="28" t="s">
        <v>116</v>
      </c>
      <c r="C104" s="28"/>
      <c r="H104" s="1"/>
      <c r="I104" s="10"/>
      <c r="J104" s="1"/>
      <c r="K104" s="1"/>
    </row>
    <row r="105" spans="1:12" ht="15.5" x14ac:dyDescent="0.35">
      <c r="A105" s="1"/>
      <c r="B105" s="1"/>
      <c r="C105" s="1"/>
      <c r="D105" s="1"/>
      <c r="E105" s="1"/>
      <c r="F105" s="1"/>
      <c r="G105" s="1"/>
      <c r="H105" s="1"/>
      <c r="I105" s="10"/>
      <c r="J105" s="1"/>
      <c r="K105" s="1"/>
    </row>
    <row r="106" spans="1:12" ht="15.5" x14ac:dyDescent="0.35">
      <c r="A106" s="5" t="s">
        <v>118</v>
      </c>
      <c r="B106" s="1"/>
      <c r="D106" s="1" t="s">
        <v>59</v>
      </c>
      <c r="E106" s="1"/>
      <c r="F106" s="1"/>
      <c r="G106" s="3"/>
      <c r="H106" s="13"/>
      <c r="I106" s="3"/>
      <c r="J106" s="1"/>
      <c r="K106" s="6"/>
      <c r="L106" s="1"/>
    </row>
    <row r="107" spans="1:12" ht="15.5" x14ac:dyDescent="0.35">
      <c r="A107" s="5" t="s">
        <v>117</v>
      </c>
      <c r="B107" s="1"/>
      <c r="D107" s="1" t="s">
        <v>60</v>
      </c>
      <c r="E107" s="1"/>
      <c r="F107" s="1"/>
      <c r="G107" s="3"/>
      <c r="H107" s="13"/>
      <c r="I107" s="3"/>
      <c r="J107" s="1"/>
      <c r="K107" s="6"/>
      <c r="L107" s="1"/>
    </row>
    <row r="108" spans="1:12" ht="15.5" x14ac:dyDescent="0.35">
      <c r="A108" s="5"/>
      <c r="B108" s="1"/>
      <c r="C108" s="1"/>
      <c r="D108" s="1"/>
      <c r="E108" s="1"/>
      <c r="F108" s="1"/>
      <c r="G108" s="3"/>
      <c r="H108" s="1"/>
      <c r="J108" s="1"/>
      <c r="K108" s="6"/>
      <c r="L108" s="1"/>
    </row>
    <row r="109" spans="1:12" ht="15.5" x14ac:dyDescent="0.35">
      <c r="A109" s="1"/>
      <c r="B109" s="1"/>
      <c r="C109" s="1"/>
      <c r="D109" s="1"/>
      <c r="E109" s="1" t="s">
        <v>66</v>
      </c>
      <c r="F109" s="1" t="s">
        <v>35</v>
      </c>
      <c r="G109" s="3"/>
      <c r="H109" s="1"/>
      <c r="I109" s="1"/>
      <c r="J109" s="1" t="s">
        <v>35</v>
      </c>
      <c r="K109" s="1"/>
      <c r="L109" s="1"/>
    </row>
    <row r="110" spans="1:12" ht="15.5" x14ac:dyDescent="0.35">
      <c r="A110" s="5" t="s">
        <v>49</v>
      </c>
      <c r="B110" s="5"/>
      <c r="C110" s="5"/>
      <c r="D110" s="5"/>
      <c r="E110" s="7">
        <v>15</v>
      </c>
      <c r="F110" s="8">
        <f>+H76/E110</f>
        <v>20</v>
      </c>
      <c r="G110" s="1"/>
      <c r="H110" s="1"/>
      <c r="I110" s="1"/>
      <c r="J110" s="1">
        <v>113</v>
      </c>
      <c r="K110" s="1"/>
      <c r="L110" s="1"/>
    </row>
    <row r="111" spans="1:12" ht="15.5" x14ac:dyDescent="0.35">
      <c r="A111" s="1"/>
      <c r="B111" s="1" t="s">
        <v>50</v>
      </c>
      <c r="C111" s="1"/>
      <c r="D111" s="1">
        <f>+E76</f>
        <v>15</v>
      </c>
      <c r="E111" s="1"/>
      <c r="F111" s="1"/>
      <c r="G111" s="1"/>
      <c r="H111" s="1"/>
      <c r="I111" s="1"/>
      <c r="J111" s="1">
        <v>-5</v>
      </c>
      <c r="K111" s="1"/>
      <c r="L111" s="1"/>
    </row>
    <row r="112" spans="1:12" ht="15.5" x14ac:dyDescent="0.35">
      <c r="A112" s="1"/>
      <c r="B112" s="1" t="s">
        <v>51</v>
      </c>
      <c r="C112" s="1"/>
      <c r="D112" s="8">
        <f>-F110</f>
        <v>-20</v>
      </c>
      <c r="E112" s="1"/>
      <c r="F112" s="1"/>
      <c r="G112" s="1"/>
      <c r="H112" s="1"/>
      <c r="I112" s="1"/>
      <c r="J112" s="1">
        <f>SUM(J110:J111)</f>
        <v>108</v>
      </c>
      <c r="K112" s="1"/>
      <c r="L112" s="1"/>
    </row>
    <row r="113" spans="1:12" ht="15.5" x14ac:dyDescent="0.35">
      <c r="A113" s="1"/>
      <c r="B113" s="1" t="s">
        <v>52</v>
      </c>
      <c r="C113" s="1"/>
      <c r="D113" s="1">
        <f>SUM(D111:D112)</f>
        <v>-5</v>
      </c>
      <c r="E113" s="1"/>
      <c r="F113" s="1" t="s">
        <v>7</v>
      </c>
      <c r="G113" s="1" t="s">
        <v>53</v>
      </c>
      <c r="H113" s="3">
        <f>+E83/J112</f>
        <v>2.574074074074074</v>
      </c>
      <c r="I113" s="1"/>
      <c r="J113" s="1"/>
      <c r="K113" s="1"/>
      <c r="L113" s="1"/>
    </row>
    <row r="114" spans="1:12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5" x14ac:dyDescent="0.35">
      <c r="A115" s="1" t="s">
        <v>119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5" x14ac:dyDescent="0.35">
      <c r="A116" s="1" t="s">
        <v>120</v>
      </c>
      <c r="H116" s="1"/>
      <c r="I116" s="1"/>
      <c r="J116" s="1"/>
      <c r="K116" s="1"/>
      <c r="L116" s="1"/>
    </row>
    <row r="117" spans="1:12" ht="15.5" x14ac:dyDescent="0.35">
      <c r="H117" s="1"/>
      <c r="I117" s="1"/>
      <c r="J117" s="1"/>
      <c r="K117" s="1"/>
      <c r="L117" s="1"/>
    </row>
    <row r="118" spans="1:12" ht="15.5" x14ac:dyDescent="0.35">
      <c r="H118" s="1"/>
      <c r="I118" s="1"/>
      <c r="J118" s="1"/>
      <c r="K118" s="1"/>
      <c r="L118" s="1"/>
    </row>
    <row r="124" spans="1:12" ht="15.5" x14ac:dyDescent="0.35">
      <c r="H124" s="1"/>
    </row>
    <row r="125" spans="1:12" ht="15.5" x14ac:dyDescent="0.35">
      <c r="H125" s="1"/>
    </row>
  </sheetData>
  <pageMargins left="0.7" right="0.7" top="0.75" bottom="0.75" header="0.3" footer="0.3"/>
  <pageSetup orientation="landscape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Lundblad, Heidemarie</dc:creator>
  <cp:lastModifiedBy>Heidemarie Lundblad</cp:lastModifiedBy>
  <cp:lastPrinted>2014-02-12T17:21:20Z</cp:lastPrinted>
  <dcterms:created xsi:type="dcterms:W3CDTF">2014-02-12T00:12:48Z</dcterms:created>
  <dcterms:modified xsi:type="dcterms:W3CDTF">2014-02-13T02:00:54Z</dcterms:modified>
</cp:coreProperties>
</file>