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<sst xmlns="http://schemas.openxmlformats.org/spreadsheetml/2006/main" count="108" uniqueCount="66">
  <si>
    <t>Dollar Value LIFO</t>
  </si>
  <si>
    <t>Reason for $ value LIFO:</t>
  </si>
  <si>
    <t>to eliminate (or at least significantly reduce) the problem of "involuntary LIFO liquidation"</t>
  </si>
  <si>
    <t>exclusively on the total cost of inventory. (Units and categories of inventory are ignored)</t>
  </si>
  <si>
    <t>Example:</t>
  </si>
  <si>
    <t>A.  Using units:</t>
  </si>
  <si>
    <t>Beginning inventory</t>
  </si>
  <si>
    <t>Purchases</t>
  </si>
  <si>
    <t>ending inventory</t>
  </si>
  <si>
    <t>Units</t>
  </si>
  <si>
    <t>cost/unit</t>
  </si>
  <si>
    <t>total cost</t>
  </si>
  <si>
    <t>LIFO cost of goods sold:</t>
  </si>
  <si>
    <t>ending inventory:</t>
  </si>
  <si>
    <t>total goods available for sale</t>
  </si>
  <si>
    <t>Using dollar value LIFO:</t>
  </si>
  <si>
    <t>1.  Ignore units, only total costs are considered</t>
  </si>
  <si>
    <t>2.  Need to determine price index</t>
  </si>
  <si>
    <t>Index:</t>
  </si>
  <si>
    <t>220/200*100 =</t>
  </si>
  <si>
    <t>less beginning inventory at base cost</t>
  </si>
  <si>
    <t>increase at base cost</t>
  </si>
  <si>
    <t>$ value LIFO ending inventory:</t>
  </si>
  <si>
    <t>increase</t>
  </si>
  <si>
    <t>beginning inventory</t>
  </si>
  <si>
    <t>cost of goods sold:</t>
  </si>
  <si>
    <t>ending inventory at current cost (per count)</t>
  </si>
  <si>
    <t>ending inventory at base cost:   330/110*100</t>
  </si>
  <si>
    <t>increase at current cost:          100*110/100</t>
  </si>
  <si>
    <t>Year 2</t>
  </si>
  <si>
    <t>Example continued:</t>
  </si>
  <si>
    <t>Beginning inventory (dollar value LIFO)</t>
  </si>
  <si>
    <t>ending inventory at base cost:   400/115*100</t>
  </si>
  <si>
    <t>48*115/100</t>
  </si>
  <si>
    <t>Year 3</t>
  </si>
  <si>
    <t>400/120*100</t>
  </si>
  <si>
    <t>decrease at base cost</t>
  </si>
  <si>
    <t>decrease at current cost:          67*115/100</t>
  </si>
  <si>
    <t>Alternative calculation:</t>
  </si>
  <si>
    <t>Year 1</t>
  </si>
  <si>
    <t>14*115/100</t>
  </si>
  <si>
    <t>layer at index 115:</t>
  </si>
  <si>
    <t>layers at 100 and 110</t>
  </si>
  <si>
    <t>Note that because of the reduction, there will never be a layer at index 120:</t>
  </si>
  <si>
    <t>Year 4</t>
  </si>
  <si>
    <t>600/125*100</t>
  </si>
  <si>
    <t>increase at current cost:          146.7*125/100</t>
  </si>
  <si>
    <t>The ending inventory in year 4 consists of the folowing layers:</t>
  </si>
  <si>
    <t>year 1</t>
  </si>
  <si>
    <t>year 2</t>
  </si>
  <si>
    <t>year 4</t>
  </si>
  <si>
    <t>base layer</t>
  </si>
  <si>
    <t>current</t>
  </si>
  <si>
    <t>base</t>
  </si>
  <si>
    <t>Or</t>
  </si>
  <si>
    <t>2 layers:  index 100</t>
  </si>
  <si>
    <t>index 110</t>
  </si>
  <si>
    <t>OR</t>
  </si>
  <si>
    <t xml:space="preserve">3 layers:  index 100, </t>
  </si>
  <si>
    <t>index 110 and 115</t>
  </si>
  <si>
    <t xml:space="preserve">old costs, this will lead to artifically high reported income and result in the need to pay previously </t>
  </si>
  <si>
    <t>deferred income taxes.</t>
  </si>
  <si>
    <t xml:space="preserve">Involuntary LIFO liquidation occurs when as the result of a change in the product mix a reduction </t>
  </si>
  <si>
    <t xml:space="preserve">in beginning inventory takes place.  This will lead to entering the beginning inventory costs into the </t>
  </si>
  <si>
    <t xml:space="preserve">the cost of goods calculation.  Since, under LIFO, the beginning inventory is shown at outdated </t>
  </si>
  <si>
    <t>$value LIFO reduces this problem by ignoring the composition of the product mix and concentrates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</si>
</sst>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</numFmts>
  <fonts count="7">
    <font>
      <sz val="10"/>
      <name val="Arial"/>
      <family val="0"/>
    </font>
    <font>
      <sz val="12"/>
      <name val="Arial"/>
      <family val="0"/>
    </font>
    <font>
      <sz val="12"/>
      <color indexed="10"/>
      <name val="Arial"/>
      <family val="0"/>
    </font>
    <font>
      <u val="single"/>
      <sz val="12"/>
      <name val="Arial"/>
      <family val="0"/>
    </font>
    <font>
      <b/>
      <sz val="12"/>
      <color indexed="10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workbookViewId="0" topLeftCell="A28">
      <selection activeCell="A49" sqref="A49"/>
    </sheetView>
  </sheetViews>
  <sheetFormatPr defaultColWidth="9.140625" defaultRowHeight="12.75"/>
  <cols>
    <col min="1" max="1" width="17.00390625" style="0" bestFit="1" customWidth="1"/>
    <col min="4" max="4" width="7.421875" style="0" customWidth="1"/>
    <col min="5" max="5" width="12.00390625" style="0" customWidth="1"/>
    <col min="8" max="8" width="10.140625" style="0" customWidth="1"/>
  </cols>
  <sheetData>
    <row r="1" spans="1:3" ht="12.75">
      <c r="A1" t="s">
        <v>0</v>
      </c>
      <c r="C1" t="s">
        <v>1</v>
      </c>
    </row>
    <row r="3" ht="12.75">
      <c r="A3" t="s">
        <v>2</v>
      </c>
    </row>
    <row r="4" ht="12.75">
      <c r="A4" t="s">
        <v>62</v>
      </c>
    </row>
    <row r="5" ht="12.75">
      <c r="A5" t="s">
        <v>63</v>
      </c>
    </row>
    <row r="6" ht="12.75">
      <c r="A6" t="s">
        <v>64</v>
      </c>
    </row>
    <row r="7" ht="12.75">
      <c r="A7" t="s">
        <v>60</v>
      </c>
    </row>
    <row r="8" ht="12.75">
      <c r="A8" t="s">
        <v>61</v>
      </c>
    </row>
    <row r="9" ht="12.75">
      <c r="A9" t="s">
        <v>65</v>
      </c>
    </row>
    <row r="10" ht="12.75">
      <c r="A10" t="s">
        <v>3</v>
      </c>
    </row>
    <row r="12" ht="12.75">
      <c r="A12" t="s">
        <v>4</v>
      </c>
    </row>
    <row r="14" spans="1:10" ht="15">
      <c r="A14" s="1" t="s">
        <v>5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/>
      <c r="B15" s="1"/>
      <c r="C15" s="1" t="s">
        <v>9</v>
      </c>
      <c r="D15" s="1" t="s">
        <v>10</v>
      </c>
      <c r="E15" s="1" t="s">
        <v>11</v>
      </c>
      <c r="F15" s="1"/>
      <c r="G15" s="1"/>
      <c r="H15" s="1"/>
      <c r="I15" s="1"/>
      <c r="J15" s="1"/>
    </row>
    <row r="16" spans="1:10" ht="15">
      <c r="A16" s="1" t="s">
        <v>6</v>
      </c>
      <c r="B16" s="1"/>
      <c r="C16" s="1">
        <v>100</v>
      </c>
      <c r="D16" s="2">
        <v>2</v>
      </c>
      <c r="E16" s="2">
        <f>+C16*D16</f>
        <v>200</v>
      </c>
      <c r="F16" s="1"/>
      <c r="G16" s="1"/>
      <c r="H16" s="1"/>
      <c r="I16" s="1"/>
      <c r="J16" s="1"/>
    </row>
    <row r="17" spans="1:10" ht="15">
      <c r="A17" s="1" t="s">
        <v>7</v>
      </c>
      <c r="B17" s="1"/>
      <c r="C17" s="1">
        <v>1000</v>
      </c>
      <c r="D17" s="2">
        <v>2.2</v>
      </c>
      <c r="E17" s="2">
        <f>+C17*D17</f>
        <v>2200</v>
      </c>
      <c r="F17" s="1"/>
      <c r="G17" s="1"/>
      <c r="H17" s="1"/>
      <c r="I17" s="1"/>
      <c r="J17" s="1"/>
    </row>
    <row r="18" spans="1:10" ht="15">
      <c r="A18" s="1" t="s">
        <v>14</v>
      </c>
      <c r="B18" s="1"/>
      <c r="C18" s="1">
        <f>SUM(C16:C17)</f>
        <v>1100</v>
      </c>
      <c r="D18" s="2"/>
      <c r="E18" s="2">
        <f>SUM(E16:E17)</f>
        <v>2400</v>
      </c>
      <c r="F18" s="1"/>
      <c r="G18" s="1"/>
      <c r="H18" s="1"/>
      <c r="I18" s="1"/>
      <c r="J18" s="1"/>
    </row>
    <row r="19" spans="1:10" ht="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1" t="s">
        <v>8</v>
      </c>
      <c r="B20" s="1"/>
      <c r="C20" s="1">
        <v>150</v>
      </c>
      <c r="D20" s="1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 t="s">
        <v>12</v>
      </c>
      <c r="B22" s="1"/>
      <c r="C22" s="1">
        <f>+C18-C20</f>
        <v>950</v>
      </c>
      <c r="D22" s="2">
        <v>2.2</v>
      </c>
      <c r="E22" s="3">
        <f>+C22*D22</f>
        <v>2090</v>
      </c>
      <c r="F22" s="1"/>
      <c r="G22" s="1"/>
      <c r="H22" s="1"/>
      <c r="I22" s="1"/>
      <c r="J22" s="1"/>
    </row>
    <row r="23" spans="1:10" ht="15">
      <c r="A23" s="1" t="s">
        <v>13</v>
      </c>
      <c r="B23" s="1"/>
      <c r="C23" s="1"/>
      <c r="D23" s="2"/>
      <c r="E23" s="2"/>
      <c r="F23" s="1"/>
      <c r="G23" s="1"/>
      <c r="H23" s="1"/>
      <c r="I23" s="1"/>
      <c r="J23" s="1"/>
    </row>
    <row r="24" spans="1:10" ht="15">
      <c r="A24" s="1"/>
      <c r="B24" s="1"/>
      <c r="C24" s="1">
        <v>100</v>
      </c>
      <c r="D24" s="2">
        <v>2</v>
      </c>
      <c r="E24" s="2">
        <f>+C24*D24</f>
        <v>200</v>
      </c>
      <c r="F24" s="1"/>
      <c r="G24" s="1"/>
      <c r="H24" s="1"/>
      <c r="I24" s="1"/>
      <c r="J24" s="1"/>
    </row>
    <row r="25" spans="1:10" ht="15">
      <c r="A25" s="1"/>
      <c r="B25" s="1"/>
      <c r="C25" s="1">
        <f>1000-C22</f>
        <v>50</v>
      </c>
      <c r="D25" s="2">
        <v>2.2</v>
      </c>
      <c r="E25" s="4">
        <f>+C25*D25</f>
        <v>110.00000000000001</v>
      </c>
      <c r="F25" s="1"/>
      <c r="G25" s="1"/>
      <c r="H25" s="1"/>
      <c r="I25" s="1"/>
      <c r="J25" s="1"/>
    </row>
    <row r="26" spans="1:10" ht="15">
      <c r="A26" s="1"/>
      <c r="B26" s="1"/>
      <c r="C26" s="1"/>
      <c r="D26" s="2"/>
      <c r="E26" s="3">
        <f>SUM(E24:E25)</f>
        <v>310</v>
      </c>
      <c r="F26" s="1"/>
      <c r="G26" s="1"/>
      <c r="H26" s="1"/>
      <c r="I26" s="1"/>
      <c r="J26" s="1"/>
    </row>
    <row r="27" spans="1:10" ht="15">
      <c r="A27" s="1" t="s">
        <v>15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 t="s">
        <v>16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 t="s">
        <v>17</v>
      </c>
      <c r="B30" s="1"/>
      <c r="C30" s="1"/>
      <c r="D30" s="1"/>
      <c r="E30" s="1"/>
      <c r="F30" s="1"/>
      <c r="G30" s="1"/>
      <c r="H30" s="1"/>
      <c r="I30" s="1"/>
      <c r="J30" s="1"/>
    </row>
    <row r="31" spans="1:8" ht="15">
      <c r="A31" s="1"/>
      <c r="B31" s="1"/>
      <c r="C31" s="1"/>
      <c r="D31" s="1"/>
      <c r="E31" s="1"/>
      <c r="F31" s="1" t="s">
        <v>18</v>
      </c>
      <c r="G31" s="1"/>
      <c r="H31" s="1"/>
    </row>
    <row r="32" spans="1:8" ht="15.75">
      <c r="A32" s="1"/>
      <c r="B32" s="1"/>
      <c r="C32" s="2">
        <v>100</v>
      </c>
      <c r="D32" s="2">
        <v>2</v>
      </c>
      <c r="E32" s="2">
        <f>+C32*D32</f>
        <v>200</v>
      </c>
      <c r="F32" s="1" t="s">
        <v>19</v>
      </c>
      <c r="G32" s="1"/>
      <c r="H32" s="5">
        <f>+E33/E32*100</f>
        <v>110.00000000000001</v>
      </c>
    </row>
    <row r="33" spans="1:9" ht="15">
      <c r="A33" s="1"/>
      <c r="B33" s="1"/>
      <c r="C33" s="2">
        <v>100</v>
      </c>
      <c r="D33" s="2">
        <v>2.2</v>
      </c>
      <c r="E33" s="2">
        <f>+C33*D33</f>
        <v>220.00000000000003</v>
      </c>
      <c r="F33" s="1"/>
      <c r="G33" s="1"/>
      <c r="H33" s="1" t="s">
        <v>54</v>
      </c>
      <c r="I33" s="1"/>
    </row>
    <row r="34" spans="1:9" ht="15.75">
      <c r="A34" s="6" t="s">
        <v>39</v>
      </c>
      <c r="B34" s="1"/>
      <c r="C34" s="2"/>
      <c r="D34" s="2"/>
      <c r="E34" s="2"/>
      <c r="F34" s="1"/>
      <c r="G34" s="1"/>
      <c r="H34" s="1">
        <v>1.1</v>
      </c>
      <c r="I34" s="1"/>
    </row>
    <row r="35" spans="1:9" ht="15">
      <c r="A35" s="1" t="s">
        <v>6</v>
      </c>
      <c r="B35" s="1"/>
      <c r="C35" s="2"/>
      <c r="D35" s="2"/>
      <c r="E35" s="2">
        <v>200</v>
      </c>
      <c r="F35" s="1">
        <v>100</v>
      </c>
      <c r="G35" s="1"/>
      <c r="H35" s="1">
        <v>1</v>
      </c>
      <c r="I35" s="1"/>
    </row>
    <row r="36" spans="1:9" ht="15">
      <c r="A36" s="1" t="s">
        <v>7</v>
      </c>
      <c r="B36" s="1"/>
      <c r="C36" s="2"/>
      <c r="D36" s="2"/>
      <c r="E36" s="2">
        <v>2200</v>
      </c>
      <c r="F36" s="1"/>
      <c r="G36" s="1"/>
      <c r="H36" s="1"/>
      <c r="I36" s="1"/>
    </row>
    <row r="37" spans="1:9" ht="15">
      <c r="A37" s="1" t="s">
        <v>14</v>
      </c>
      <c r="B37" s="1"/>
      <c r="C37" s="2"/>
      <c r="D37" s="2"/>
      <c r="E37" s="2">
        <v>2400</v>
      </c>
      <c r="F37" s="1"/>
      <c r="G37" s="1"/>
      <c r="H37" s="1"/>
      <c r="I37" s="1"/>
    </row>
    <row r="38" spans="1:9" ht="15">
      <c r="A38" s="1" t="s">
        <v>26</v>
      </c>
      <c r="B38" s="1"/>
      <c r="C38" s="2"/>
      <c r="D38" s="2"/>
      <c r="E38" s="2">
        <f>150*2.2</f>
        <v>330</v>
      </c>
      <c r="F38" s="1">
        <v>110</v>
      </c>
      <c r="G38" s="1"/>
      <c r="H38" s="1">
        <v>1.1</v>
      </c>
      <c r="I38" s="1"/>
    </row>
    <row r="39" spans="1:9" ht="15">
      <c r="A39" s="1" t="s">
        <v>27</v>
      </c>
      <c r="B39" s="1"/>
      <c r="C39" s="2"/>
      <c r="D39" s="2"/>
      <c r="E39" s="2">
        <f>+E38/F38*F35</f>
        <v>300</v>
      </c>
      <c r="F39" s="1"/>
      <c r="G39" s="1"/>
      <c r="H39" s="1"/>
      <c r="I39" s="1"/>
    </row>
    <row r="40" spans="1:9" ht="15">
      <c r="A40" s="1" t="s">
        <v>20</v>
      </c>
      <c r="B40" s="1"/>
      <c r="C40" s="2"/>
      <c r="D40" s="2"/>
      <c r="E40" s="2">
        <f>-E35</f>
        <v>-200</v>
      </c>
      <c r="F40" s="1"/>
      <c r="G40" s="1"/>
      <c r="H40" s="1"/>
      <c r="I40" s="1"/>
    </row>
    <row r="41" spans="1:9" ht="15">
      <c r="A41" s="1" t="s">
        <v>21</v>
      </c>
      <c r="B41" s="1"/>
      <c r="C41" s="2"/>
      <c r="D41" s="2"/>
      <c r="E41" s="2">
        <f>+E39+E40</f>
        <v>100</v>
      </c>
      <c r="F41" s="1"/>
      <c r="G41" s="1"/>
      <c r="H41" s="1"/>
      <c r="I41" s="1"/>
    </row>
    <row r="42" spans="1:9" ht="15">
      <c r="A42" s="1" t="s">
        <v>28</v>
      </c>
      <c r="B42" s="1"/>
      <c r="C42" s="2"/>
      <c r="D42" s="2"/>
      <c r="E42" s="2">
        <f>+E41*F38/F35</f>
        <v>110</v>
      </c>
      <c r="F42" s="1"/>
      <c r="G42" s="1"/>
      <c r="H42" s="1"/>
      <c r="I42" s="1"/>
    </row>
    <row r="43" spans="1:9" ht="15">
      <c r="A43" s="1"/>
      <c r="B43" s="1"/>
      <c r="C43" s="2"/>
      <c r="D43" s="2"/>
      <c r="E43" s="2"/>
      <c r="F43" s="1"/>
      <c r="G43" s="1"/>
      <c r="H43" s="1"/>
      <c r="I43" s="1"/>
    </row>
    <row r="44" spans="1:9" ht="15.75">
      <c r="A44" s="1" t="s">
        <v>22</v>
      </c>
      <c r="B44" s="1"/>
      <c r="C44" s="2" t="s">
        <v>23</v>
      </c>
      <c r="D44" s="2"/>
      <c r="E44" s="2">
        <f>+E42</f>
        <v>110</v>
      </c>
      <c r="F44" s="1" t="s">
        <v>25</v>
      </c>
      <c r="G44" s="1"/>
      <c r="H44" s="7">
        <f>+E37-E46</f>
        <v>2090</v>
      </c>
      <c r="I44" s="1"/>
    </row>
    <row r="45" spans="1:9" ht="15">
      <c r="A45" s="1"/>
      <c r="B45" s="1"/>
      <c r="C45" s="2" t="s">
        <v>24</v>
      </c>
      <c r="D45" s="2"/>
      <c r="E45" s="4">
        <f>+E35</f>
        <v>200</v>
      </c>
      <c r="F45" s="1"/>
      <c r="G45" s="1"/>
      <c r="H45" s="1"/>
      <c r="I45" s="1"/>
    </row>
    <row r="46" spans="1:9" ht="15.75">
      <c r="A46" s="1"/>
      <c r="B46" s="1"/>
      <c r="C46" s="2"/>
      <c r="D46" s="2"/>
      <c r="E46" s="7">
        <f>SUM(E44:E45)</f>
        <v>310</v>
      </c>
      <c r="F46" s="1"/>
      <c r="G46" s="1"/>
      <c r="H46" s="1"/>
      <c r="I46" s="1"/>
    </row>
    <row r="47" spans="1:9" ht="15">
      <c r="A47" s="1"/>
      <c r="B47" s="1"/>
      <c r="C47" s="2"/>
      <c r="D47" s="2"/>
      <c r="E47" s="2"/>
      <c r="F47" s="1"/>
      <c r="G47" s="1"/>
      <c r="H47" s="1"/>
      <c r="I47" s="1"/>
    </row>
    <row r="48" spans="1:9" ht="15">
      <c r="A48" s="1" t="s">
        <v>30</v>
      </c>
      <c r="B48" s="1"/>
      <c r="C48" s="2"/>
      <c r="D48" s="2"/>
      <c r="E48" s="2"/>
      <c r="F48" s="1"/>
      <c r="G48" s="1"/>
      <c r="H48" s="1"/>
      <c r="I48" s="1"/>
    </row>
    <row r="49" spans="1:9" ht="15.75">
      <c r="A49" s="9" t="s">
        <v>29</v>
      </c>
      <c r="B49" s="1"/>
      <c r="C49" s="2"/>
      <c r="D49" s="2"/>
      <c r="E49" s="2"/>
      <c r="F49" s="1" t="s">
        <v>55</v>
      </c>
      <c r="G49" s="1"/>
      <c r="H49" s="1"/>
      <c r="I49" s="1"/>
    </row>
    <row r="50" spans="1:9" ht="15">
      <c r="A50" s="1" t="s">
        <v>31</v>
      </c>
      <c r="B50" s="1"/>
      <c r="C50" s="2"/>
      <c r="D50" s="2"/>
      <c r="E50" s="2">
        <f>+E46</f>
        <v>310</v>
      </c>
      <c r="F50" s="1" t="s">
        <v>56</v>
      </c>
      <c r="G50" s="1"/>
      <c r="H50" s="1"/>
      <c r="I50" s="1"/>
    </row>
    <row r="51" spans="1:9" ht="15">
      <c r="A51" s="1" t="s">
        <v>7</v>
      </c>
      <c r="B51" s="1"/>
      <c r="C51" s="2"/>
      <c r="D51" s="2"/>
      <c r="E51" s="2">
        <v>3000</v>
      </c>
      <c r="F51" s="1"/>
      <c r="G51" s="1"/>
      <c r="H51" s="1"/>
      <c r="I51" s="1"/>
    </row>
    <row r="52" spans="1:9" ht="15">
      <c r="A52" s="1" t="s">
        <v>14</v>
      </c>
      <c r="B52" s="1"/>
      <c r="C52" s="2"/>
      <c r="D52" s="2"/>
      <c r="E52" s="2">
        <f>+E50+E51</f>
        <v>3310</v>
      </c>
      <c r="F52" s="1"/>
      <c r="G52" s="1" t="s">
        <v>57</v>
      </c>
      <c r="H52" s="1"/>
      <c r="I52" s="1"/>
    </row>
    <row r="53" spans="1:9" ht="15">
      <c r="A53" s="1" t="s">
        <v>26</v>
      </c>
      <c r="B53" s="1"/>
      <c r="C53" s="2"/>
      <c r="D53" s="2"/>
      <c r="E53" s="2">
        <v>400</v>
      </c>
      <c r="F53" s="1">
        <v>115</v>
      </c>
      <c r="G53" s="1">
        <v>1.15</v>
      </c>
      <c r="H53" s="1"/>
      <c r="I53" s="1"/>
    </row>
    <row r="54" spans="1:9" ht="15">
      <c r="A54" s="1" t="s">
        <v>32</v>
      </c>
      <c r="B54" s="1"/>
      <c r="C54" s="2"/>
      <c r="D54" s="2"/>
      <c r="E54" s="2">
        <f>+E53/F53*F35</f>
        <v>347.82608695652175</v>
      </c>
      <c r="F54" s="1"/>
      <c r="G54" s="1"/>
      <c r="H54" s="1"/>
      <c r="I54" s="1"/>
    </row>
    <row r="55" spans="1:9" ht="15">
      <c r="A55" s="1" t="s">
        <v>20</v>
      </c>
      <c r="B55" s="1"/>
      <c r="C55" s="2"/>
      <c r="D55" s="2"/>
      <c r="E55" s="2">
        <f>-E39</f>
        <v>-300</v>
      </c>
      <c r="F55" s="1"/>
      <c r="G55" s="1"/>
      <c r="H55" s="1"/>
      <c r="I55" s="1"/>
    </row>
    <row r="56" spans="1:9" ht="15">
      <c r="A56" s="1" t="s">
        <v>21</v>
      </c>
      <c r="B56" s="1"/>
      <c r="C56" s="2"/>
      <c r="D56" s="2"/>
      <c r="E56" s="2">
        <f>+E54+E55</f>
        <v>47.82608695652175</v>
      </c>
      <c r="F56" s="1"/>
      <c r="G56" s="1"/>
      <c r="H56" s="1"/>
      <c r="I56" s="1"/>
    </row>
    <row r="57" spans="1:9" ht="15">
      <c r="A57" s="1" t="s">
        <v>28</v>
      </c>
      <c r="B57" s="1"/>
      <c r="C57" s="2" t="s">
        <v>33</v>
      </c>
      <c r="D57" s="2"/>
      <c r="E57" s="2">
        <f>+E56*F53/F35</f>
        <v>55.00000000000001</v>
      </c>
      <c r="F57" s="1"/>
      <c r="G57" s="1"/>
      <c r="H57" s="1"/>
      <c r="I57" s="1"/>
    </row>
    <row r="58" spans="1:9" ht="15">
      <c r="A58" s="1"/>
      <c r="B58" s="1"/>
      <c r="C58" s="2"/>
      <c r="D58" s="2"/>
      <c r="E58" s="2"/>
      <c r="F58" s="1"/>
      <c r="G58" s="1"/>
      <c r="H58" s="1"/>
      <c r="I58" s="1"/>
    </row>
    <row r="59" spans="1:9" ht="15.75">
      <c r="A59" s="1" t="s">
        <v>22</v>
      </c>
      <c r="B59" s="1"/>
      <c r="C59" s="2" t="s">
        <v>23</v>
      </c>
      <c r="D59" s="2"/>
      <c r="E59" s="2">
        <f>+E57</f>
        <v>55.00000000000001</v>
      </c>
      <c r="F59" s="1" t="s">
        <v>25</v>
      </c>
      <c r="G59" s="1"/>
      <c r="H59" s="7">
        <f>+E52-E61</f>
        <v>2945</v>
      </c>
      <c r="I59" s="1"/>
    </row>
    <row r="60" spans="1:10" ht="15">
      <c r="A60" s="1"/>
      <c r="B60" s="1"/>
      <c r="C60" s="2" t="s">
        <v>24</v>
      </c>
      <c r="D60" s="2"/>
      <c r="E60" s="4">
        <f>+E50</f>
        <v>310</v>
      </c>
      <c r="F60" s="1"/>
      <c r="G60" s="1"/>
      <c r="H60" s="1"/>
      <c r="I60" s="1"/>
      <c r="J60" s="1"/>
    </row>
    <row r="61" spans="1:10" ht="15.75">
      <c r="A61" s="1"/>
      <c r="B61" s="1"/>
      <c r="C61" s="2"/>
      <c r="D61" s="2"/>
      <c r="E61" s="7">
        <f>SUM(E59:E60)</f>
        <v>365</v>
      </c>
      <c r="F61" s="1"/>
      <c r="G61" s="1"/>
      <c r="H61" s="1"/>
      <c r="I61" s="1"/>
      <c r="J61" s="1"/>
    </row>
    <row r="62" spans="1:10" ht="15.75">
      <c r="A62" s="9" t="s">
        <v>34</v>
      </c>
      <c r="B62" s="1"/>
      <c r="C62" s="2"/>
      <c r="D62" s="2"/>
      <c r="E62" s="2"/>
      <c r="F62" s="1"/>
      <c r="G62" s="1"/>
      <c r="H62" s="1"/>
      <c r="I62" s="1"/>
      <c r="J62" s="1"/>
    </row>
    <row r="63" spans="1:10" ht="15">
      <c r="A63" s="1"/>
      <c r="B63" s="1"/>
      <c r="C63" s="2"/>
      <c r="D63" s="2"/>
      <c r="E63" s="2"/>
      <c r="F63" s="1" t="s">
        <v>58</v>
      </c>
      <c r="G63" s="1"/>
      <c r="H63" s="1"/>
      <c r="I63" s="1"/>
      <c r="J63" s="1"/>
    </row>
    <row r="64" spans="1:10" ht="15">
      <c r="A64" s="1" t="s">
        <v>31</v>
      </c>
      <c r="B64" s="1"/>
      <c r="C64" s="2"/>
      <c r="D64" s="2"/>
      <c r="E64" s="2">
        <f>+E61</f>
        <v>365</v>
      </c>
      <c r="F64" t="s">
        <v>59</v>
      </c>
      <c r="G64" s="1"/>
      <c r="H64" s="1"/>
      <c r="I64" s="1"/>
      <c r="J64" s="1"/>
    </row>
    <row r="65" spans="1:10" ht="15">
      <c r="A65" s="1" t="s">
        <v>7</v>
      </c>
      <c r="B65" s="1"/>
      <c r="C65" s="2"/>
      <c r="D65" s="2"/>
      <c r="E65" s="2">
        <v>3300</v>
      </c>
      <c r="F65" s="1"/>
      <c r="G65" s="1"/>
      <c r="H65" s="1"/>
      <c r="I65" s="1"/>
      <c r="J65" s="1"/>
    </row>
    <row r="66" spans="1:10" ht="15">
      <c r="A66" s="1" t="s">
        <v>14</v>
      </c>
      <c r="B66" s="1"/>
      <c r="C66" s="2"/>
      <c r="D66" s="2"/>
      <c r="E66" s="2">
        <f>+E64+E65</f>
        <v>3665</v>
      </c>
      <c r="F66" s="1"/>
      <c r="G66" s="1"/>
      <c r="H66" s="1"/>
      <c r="I66" s="1"/>
      <c r="J66" s="1"/>
    </row>
    <row r="67" spans="1:10" ht="15">
      <c r="A67" s="1" t="s">
        <v>26</v>
      </c>
      <c r="B67" s="1"/>
      <c r="C67" s="2"/>
      <c r="D67" s="2"/>
      <c r="E67" s="2">
        <v>400</v>
      </c>
      <c r="F67" s="1"/>
      <c r="G67" s="1">
        <v>120</v>
      </c>
      <c r="H67" s="1"/>
      <c r="I67" s="1"/>
      <c r="J67" s="1"/>
    </row>
    <row r="68" spans="1:10" ht="15">
      <c r="A68" s="1" t="s">
        <v>32</v>
      </c>
      <c r="B68" s="1"/>
      <c r="C68" s="2" t="s">
        <v>35</v>
      </c>
      <c r="D68" s="2"/>
      <c r="E68" s="2">
        <f>+E67/G67*F35</f>
        <v>333.33333333333337</v>
      </c>
      <c r="F68" s="1"/>
      <c r="G68" s="1"/>
      <c r="H68" s="1"/>
      <c r="I68" s="1"/>
      <c r="J68" s="1"/>
    </row>
    <row r="69" spans="1:10" ht="15">
      <c r="A69" s="1" t="s">
        <v>20</v>
      </c>
      <c r="B69" s="1"/>
      <c r="C69" s="2"/>
      <c r="D69" s="2"/>
      <c r="E69" s="2">
        <f>-E54</f>
        <v>-347.82608695652175</v>
      </c>
      <c r="F69" s="1"/>
      <c r="G69" s="1"/>
      <c r="H69" s="1"/>
      <c r="I69" s="1"/>
      <c r="J69" s="1"/>
    </row>
    <row r="70" spans="1:10" ht="15.75">
      <c r="A70" s="5" t="s">
        <v>36</v>
      </c>
      <c r="B70" s="1"/>
      <c r="C70" s="2"/>
      <c r="D70" s="2"/>
      <c r="E70" s="2">
        <f>+E68+E69</f>
        <v>-14.492753623188378</v>
      </c>
      <c r="F70" s="1"/>
      <c r="G70" s="1"/>
      <c r="H70" s="1"/>
      <c r="I70" s="1"/>
      <c r="J70" s="1"/>
    </row>
    <row r="71" spans="1:10" ht="15">
      <c r="A71" s="1" t="s">
        <v>37</v>
      </c>
      <c r="B71" s="1"/>
      <c r="C71" s="2" t="s">
        <v>40</v>
      </c>
      <c r="D71" s="2"/>
      <c r="E71" s="2">
        <f>+E70*115/100</f>
        <v>-16.666666666666632</v>
      </c>
      <c r="F71" s="1"/>
      <c r="G71" s="1"/>
      <c r="H71" s="1"/>
      <c r="I71" s="1"/>
      <c r="J71" s="1"/>
    </row>
    <row r="72" spans="1:10" ht="15">
      <c r="A72" s="1"/>
      <c r="B72" s="1"/>
      <c r="C72" s="2"/>
      <c r="D72" s="2"/>
      <c r="E72" s="2"/>
      <c r="F72" s="1"/>
      <c r="G72" s="1"/>
      <c r="H72" s="1"/>
      <c r="I72" s="1"/>
      <c r="J72" s="1"/>
    </row>
    <row r="73" spans="1:10" ht="15.75">
      <c r="A73" s="1" t="s">
        <v>22</v>
      </c>
      <c r="B73" s="1"/>
      <c r="C73" s="2" t="s">
        <v>23</v>
      </c>
      <c r="D73" s="2"/>
      <c r="E73" s="2">
        <f>+E71+E72</f>
        <v>-16.666666666666632</v>
      </c>
      <c r="F73" s="1" t="s">
        <v>25</v>
      </c>
      <c r="H73" s="5">
        <f>+E66-E75</f>
        <v>3316.6666666666665</v>
      </c>
      <c r="J73" s="1"/>
    </row>
    <row r="74" spans="1:10" ht="15">
      <c r="A74" s="1"/>
      <c r="B74" s="1"/>
      <c r="C74" s="2" t="s">
        <v>24</v>
      </c>
      <c r="D74" s="2"/>
      <c r="E74" s="4">
        <f>+E64</f>
        <v>365</v>
      </c>
      <c r="F74" s="1"/>
      <c r="G74" s="1"/>
      <c r="H74" s="1"/>
      <c r="I74" s="1"/>
      <c r="J74" s="1"/>
    </row>
    <row r="75" spans="1:10" ht="15.75">
      <c r="A75" s="1" t="s">
        <v>22</v>
      </c>
      <c r="B75" s="1"/>
      <c r="C75" s="2"/>
      <c r="D75" s="2"/>
      <c r="E75" s="7">
        <f>SUM(E73:E74)</f>
        <v>348.33333333333337</v>
      </c>
      <c r="F75" s="1"/>
      <c r="G75" s="1"/>
      <c r="H75" s="1"/>
      <c r="I75" s="1"/>
      <c r="J75" s="1"/>
    </row>
    <row r="76" spans="1:10" ht="15">
      <c r="A76" s="1"/>
      <c r="B76" s="1"/>
      <c r="C76" s="2"/>
      <c r="D76" s="2"/>
      <c r="E76" s="2"/>
      <c r="F76" s="1"/>
      <c r="G76" s="1"/>
      <c r="H76" s="1"/>
      <c r="I76" s="1"/>
      <c r="J76" s="1"/>
    </row>
    <row r="77" spans="1:10" ht="15">
      <c r="A77" s="1" t="s">
        <v>38</v>
      </c>
      <c r="B77" s="1"/>
      <c r="C77" s="2"/>
      <c r="D77" s="2"/>
      <c r="E77" s="2"/>
      <c r="F77" s="1"/>
      <c r="G77" s="1"/>
      <c r="H77" s="1"/>
      <c r="I77" s="1"/>
      <c r="J77" s="1"/>
    </row>
    <row r="78" spans="1:10" ht="15">
      <c r="A78" s="1" t="s">
        <v>32</v>
      </c>
      <c r="B78" s="1"/>
      <c r="C78" s="2" t="s">
        <v>35</v>
      </c>
      <c r="D78" s="2"/>
      <c r="E78" s="2">
        <v>333.33333333333337</v>
      </c>
      <c r="F78" s="1"/>
      <c r="G78" s="1"/>
      <c r="H78" s="1"/>
      <c r="I78" s="1"/>
      <c r="J78" s="1"/>
    </row>
    <row r="79" spans="1:10" ht="15">
      <c r="A79" s="1"/>
      <c r="B79" s="1"/>
      <c r="C79" s="2"/>
      <c r="D79" s="2"/>
      <c r="E79" s="2"/>
      <c r="F79" s="1"/>
      <c r="G79" s="1"/>
      <c r="H79" s="1"/>
      <c r="I79" s="1"/>
      <c r="J79" s="1"/>
    </row>
    <row r="80" spans="1:10" ht="15">
      <c r="A80" s="1" t="s">
        <v>41</v>
      </c>
      <c r="B80" s="1"/>
      <c r="C80" s="2">
        <v>33</v>
      </c>
      <c r="D80" s="2"/>
      <c r="E80" s="2">
        <f>(+E78+E55)*115/100</f>
        <v>38.33333333333338</v>
      </c>
      <c r="F80" s="1"/>
      <c r="G80" s="1"/>
      <c r="H80" s="1"/>
      <c r="I80" s="1"/>
      <c r="J80" s="1"/>
    </row>
    <row r="81" spans="1:10" ht="15">
      <c r="A81" s="1" t="s">
        <v>42</v>
      </c>
      <c r="B81" s="1"/>
      <c r="C81" s="2"/>
      <c r="D81" s="2"/>
      <c r="E81" s="2">
        <f>+E60</f>
        <v>310</v>
      </c>
      <c r="F81" s="1"/>
      <c r="G81" s="1"/>
      <c r="H81" s="1"/>
      <c r="I81" s="1"/>
      <c r="J81" s="1"/>
    </row>
    <row r="82" spans="1:10" ht="15.75">
      <c r="A82" s="1" t="s">
        <v>22</v>
      </c>
      <c r="B82" s="1"/>
      <c r="C82" s="2"/>
      <c r="D82" s="2"/>
      <c r="E82" s="7">
        <f>SUM(E80:E81)</f>
        <v>348.33333333333337</v>
      </c>
      <c r="F82" s="1"/>
      <c r="G82" s="1"/>
      <c r="H82" s="1"/>
      <c r="I82" s="1"/>
      <c r="J82" s="1"/>
    </row>
    <row r="83" spans="1:10" ht="15.75">
      <c r="A83" s="1"/>
      <c r="B83" s="1"/>
      <c r="C83" s="2"/>
      <c r="D83" s="2"/>
      <c r="E83" s="7"/>
      <c r="F83" s="1"/>
      <c r="G83" s="1"/>
      <c r="H83" s="1"/>
      <c r="I83" s="1"/>
      <c r="J83" s="1"/>
    </row>
    <row r="84" spans="1:10" ht="15">
      <c r="A84" s="1" t="s">
        <v>43</v>
      </c>
      <c r="B84" s="1"/>
      <c r="C84" s="2"/>
      <c r="D84" s="2"/>
      <c r="E84" s="2"/>
      <c r="F84" s="1"/>
      <c r="G84" s="1"/>
      <c r="H84" s="1"/>
      <c r="I84" s="1"/>
      <c r="J84" s="1"/>
    </row>
    <row r="85" spans="1:10" ht="15">
      <c r="A85" s="1"/>
      <c r="B85" s="1"/>
      <c r="C85" s="2"/>
      <c r="D85" s="2"/>
      <c r="E85" s="2"/>
      <c r="F85" s="1"/>
      <c r="G85" s="1"/>
      <c r="H85" s="1"/>
      <c r="I85" s="1"/>
      <c r="J85" s="1"/>
    </row>
    <row r="86" spans="1:10" ht="15.75">
      <c r="A86" s="9" t="s">
        <v>44</v>
      </c>
      <c r="B86" s="1"/>
      <c r="C86" s="2"/>
      <c r="D86" s="2"/>
      <c r="E86" s="2"/>
      <c r="F86" s="1"/>
      <c r="G86" s="1"/>
      <c r="H86" s="1"/>
      <c r="I86" s="1"/>
      <c r="J86" s="1"/>
    </row>
    <row r="87" spans="1:10" ht="15">
      <c r="A87" s="1"/>
      <c r="B87" s="1"/>
      <c r="C87" s="2"/>
      <c r="D87" s="2"/>
      <c r="E87" s="2"/>
      <c r="F87" s="1" t="s">
        <v>58</v>
      </c>
      <c r="G87" s="1"/>
      <c r="H87" s="1"/>
      <c r="I87" s="1"/>
      <c r="J87" s="1"/>
    </row>
    <row r="88" spans="1:10" ht="15">
      <c r="A88" s="1" t="s">
        <v>31</v>
      </c>
      <c r="B88" s="1"/>
      <c r="C88" s="2"/>
      <c r="D88" s="2"/>
      <c r="E88" s="2">
        <f>+E82</f>
        <v>348.33333333333337</v>
      </c>
      <c r="F88" t="s">
        <v>59</v>
      </c>
      <c r="G88" s="1"/>
      <c r="H88" s="1"/>
      <c r="I88" s="1"/>
      <c r="J88" s="1"/>
    </row>
    <row r="89" spans="1:10" ht="15">
      <c r="A89" s="1" t="s">
        <v>7</v>
      </c>
      <c r="B89" s="1"/>
      <c r="C89" s="2"/>
      <c r="D89" s="2"/>
      <c r="E89" s="2">
        <v>3800</v>
      </c>
      <c r="F89" s="1"/>
      <c r="G89" s="1"/>
      <c r="H89" s="1"/>
      <c r="I89" s="1"/>
      <c r="J89" s="1"/>
    </row>
    <row r="90" spans="1:10" ht="15">
      <c r="A90" s="1" t="s">
        <v>14</v>
      </c>
      <c r="B90" s="1"/>
      <c r="C90" s="2"/>
      <c r="D90" s="2"/>
      <c r="E90" s="2">
        <f>+E88+E89</f>
        <v>4148.333333333333</v>
      </c>
      <c r="F90" s="1"/>
      <c r="G90" s="1"/>
      <c r="H90" s="1"/>
      <c r="I90" s="1"/>
      <c r="J90" s="1"/>
    </row>
    <row r="91" spans="1:10" ht="15">
      <c r="A91" s="1" t="s">
        <v>26</v>
      </c>
      <c r="B91" s="1"/>
      <c r="C91" s="2"/>
      <c r="D91" s="2"/>
      <c r="E91" s="2">
        <v>600</v>
      </c>
      <c r="F91" s="1"/>
      <c r="G91" s="1">
        <v>125</v>
      </c>
      <c r="H91" s="1"/>
      <c r="I91" s="1"/>
      <c r="J91" s="1"/>
    </row>
    <row r="92" spans="1:10" ht="15">
      <c r="A92" s="1" t="s">
        <v>32</v>
      </c>
      <c r="B92" s="1"/>
      <c r="C92" s="2" t="s">
        <v>45</v>
      </c>
      <c r="D92" s="2"/>
      <c r="E92" s="2">
        <f>+E91/G91*F35</f>
        <v>480</v>
      </c>
      <c r="F92" s="1"/>
      <c r="G92" s="1"/>
      <c r="H92" s="1"/>
      <c r="I92" s="1"/>
      <c r="J92" s="1"/>
    </row>
    <row r="93" spans="1:10" ht="15">
      <c r="A93" s="1" t="s">
        <v>20</v>
      </c>
      <c r="B93" s="1"/>
      <c r="C93" s="2"/>
      <c r="D93" s="2"/>
      <c r="E93" s="2">
        <f>-E78</f>
        <v>-333.33333333333337</v>
      </c>
      <c r="F93" s="1"/>
      <c r="G93" s="1"/>
      <c r="H93" s="1"/>
      <c r="I93" s="1"/>
      <c r="J93" s="1"/>
    </row>
    <row r="94" spans="1:10" ht="15.75">
      <c r="A94" s="5" t="s">
        <v>21</v>
      </c>
      <c r="B94" s="1"/>
      <c r="C94" s="2"/>
      <c r="D94" s="2"/>
      <c r="E94" s="2">
        <f>+E92+E93</f>
        <v>146.66666666666663</v>
      </c>
      <c r="F94" s="1"/>
      <c r="G94" s="1"/>
      <c r="H94" s="1"/>
      <c r="I94" s="1"/>
      <c r="J94" s="1"/>
    </row>
    <row r="95" spans="1:10" ht="15">
      <c r="A95" s="1" t="s">
        <v>46</v>
      </c>
      <c r="B95" s="1"/>
      <c r="C95" s="2" t="s">
        <v>40</v>
      </c>
      <c r="D95" s="2"/>
      <c r="E95" s="2">
        <f>+E94*125/100</f>
        <v>183.3333333333333</v>
      </c>
      <c r="F95" s="1"/>
      <c r="G95" s="1"/>
      <c r="H95" s="1"/>
      <c r="I95" s="1"/>
      <c r="J95" s="1"/>
    </row>
    <row r="96" spans="1:10" ht="15">
      <c r="A96" s="1"/>
      <c r="B96" s="1"/>
      <c r="C96" s="2"/>
      <c r="D96" s="2"/>
      <c r="E96" s="2"/>
      <c r="F96" s="1"/>
      <c r="G96" s="1"/>
      <c r="H96" s="1"/>
      <c r="I96" s="1"/>
      <c r="J96" s="1"/>
    </row>
    <row r="97" spans="1:10" ht="15.75">
      <c r="A97" s="1" t="s">
        <v>22</v>
      </c>
      <c r="B97" s="1"/>
      <c r="C97" s="2" t="s">
        <v>23</v>
      </c>
      <c r="D97" s="2"/>
      <c r="E97" s="2">
        <f>+E95+E96</f>
        <v>183.3333333333333</v>
      </c>
      <c r="F97" s="1" t="s">
        <v>25</v>
      </c>
      <c r="G97" s="1"/>
      <c r="H97" s="5">
        <f>+E90-E99</f>
        <v>3616.6666666666665</v>
      </c>
      <c r="J97" s="1"/>
    </row>
    <row r="98" spans="1:10" ht="15">
      <c r="A98" s="1"/>
      <c r="B98" s="1"/>
      <c r="C98" s="2" t="s">
        <v>24</v>
      </c>
      <c r="D98" s="2"/>
      <c r="E98" s="4">
        <f>+E88</f>
        <v>348.33333333333337</v>
      </c>
      <c r="F98" s="1"/>
      <c r="G98" s="1"/>
      <c r="H98" s="1"/>
      <c r="I98" s="1"/>
      <c r="J98" s="1"/>
    </row>
    <row r="99" spans="1:10" ht="15.75">
      <c r="A99" s="1" t="s">
        <v>22</v>
      </c>
      <c r="B99" s="1"/>
      <c r="C99" s="2"/>
      <c r="D99" s="2"/>
      <c r="E99" s="7">
        <f>SUM(E97:E98)</f>
        <v>531.6666666666666</v>
      </c>
      <c r="F99" s="1"/>
      <c r="G99" s="1"/>
      <c r="H99" s="1"/>
      <c r="I99" s="1"/>
      <c r="J99" s="1"/>
    </row>
    <row r="100" spans="1:10" ht="1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">
      <c r="A101" s="1" t="s">
        <v>47</v>
      </c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">
      <c r="A103" s="1"/>
      <c r="B103" s="1" t="s">
        <v>53</v>
      </c>
      <c r="C103" s="1"/>
      <c r="E103" s="1" t="s">
        <v>52</v>
      </c>
      <c r="F103" s="1"/>
      <c r="G103" s="1"/>
      <c r="H103" s="1"/>
      <c r="I103" s="1"/>
      <c r="J103" s="1"/>
    </row>
    <row r="104" spans="1:10" ht="15">
      <c r="A104" s="1"/>
      <c r="B104" s="1"/>
      <c r="C104" s="1"/>
      <c r="E104" s="1"/>
      <c r="F104" s="1"/>
      <c r="G104" s="1"/>
      <c r="H104" s="1"/>
      <c r="I104" s="1"/>
      <c r="J104" s="1"/>
    </row>
    <row r="105" spans="1:10" ht="15">
      <c r="A105" s="1" t="s">
        <v>51</v>
      </c>
      <c r="B105" s="2">
        <f>+E35</f>
        <v>200</v>
      </c>
      <c r="C105" s="1"/>
      <c r="E105" s="2">
        <f>+E35</f>
        <v>200</v>
      </c>
      <c r="F105" s="1"/>
      <c r="G105" s="1">
        <v>100</v>
      </c>
      <c r="H105" s="1"/>
      <c r="I105" s="1"/>
      <c r="J105" s="1"/>
    </row>
    <row r="106" spans="1:10" ht="15">
      <c r="A106" s="1" t="s">
        <v>48</v>
      </c>
      <c r="B106" s="2">
        <f>+E41</f>
        <v>100</v>
      </c>
      <c r="C106" s="1"/>
      <c r="E106" s="2">
        <f>+E42</f>
        <v>110</v>
      </c>
      <c r="F106" s="1"/>
      <c r="G106" s="1">
        <v>110</v>
      </c>
      <c r="H106" s="1"/>
      <c r="I106" s="1"/>
      <c r="J106" s="1"/>
    </row>
    <row r="107" spans="1:10" ht="15">
      <c r="A107" s="1" t="s">
        <v>49</v>
      </c>
      <c r="B107" s="2">
        <f>+C80</f>
        <v>33</v>
      </c>
      <c r="C107" s="1"/>
      <c r="E107" s="2">
        <f>+E80</f>
        <v>38.33333333333338</v>
      </c>
      <c r="F107" s="1"/>
      <c r="G107" s="1">
        <v>115</v>
      </c>
      <c r="H107" s="1"/>
      <c r="I107" s="1"/>
      <c r="J107" s="1"/>
    </row>
    <row r="108" spans="1:10" ht="15">
      <c r="A108" s="1" t="s">
        <v>50</v>
      </c>
      <c r="B108" s="4">
        <f>+E94</f>
        <v>146.66666666666663</v>
      </c>
      <c r="C108" s="8"/>
      <c r="E108" s="4">
        <f>+E95</f>
        <v>183.3333333333333</v>
      </c>
      <c r="F108" s="1"/>
      <c r="G108" s="1">
        <v>125</v>
      </c>
      <c r="H108" s="1"/>
      <c r="I108" s="1"/>
      <c r="J108" s="1"/>
    </row>
    <row r="109" spans="1:10" ht="15.75">
      <c r="A109" s="1"/>
      <c r="B109" s="7">
        <f>SUM(B105:B108)</f>
        <v>479.66666666666663</v>
      </c>
      <c r="C109" s="5"/>
      <c r="E109" s="7">
        <f>SUM(E105:E108)</f>
        <v>531.6666666666666</v>
      </c>
      <c r="F109" s="1"/>
      <c r="G109" s="1"/>
      <c r="H109" s="1"/>
      <c r="I109" s="1"/>
      <c r="J109" s="1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Heidemarie Lundblad</dc:creator>
  <cp:keywords/>
  <dc:description/>
  <cp:lastModifiedBy>Heidemarie Lundblad</cp:lastModifiedBy>
  <cp:lastPrinted>2010-03-03T02:49:45Z</cp:lastPrinted>
  <dcterms:created xsi:type="dcterms:W3CDTF">1998-03-22T02:58:40Z</dcterms:created>
  <dcterms:modified xsi:type="dcterms:W3CDTF">2010-03-03T02:49:48Z</dcterms:modified>
  <cp:category/>
  <cp:version/>
  <cp:contentType/>
  <cp:contentStatus/>
</cp:coreProperties>
</file>