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<sst xmlns="http://schemas.openxmlformats.org/spreadsheetml/2006/main" count="164" uniqueCount="72">
  <si>
    <t>Notes Receivable</t>
  </si>
  <si>
    <t>Revenue</t>
  </si>
  <si>
    <t>income</t>
  </si>
  <si>
    <t>Face value</t>
  </si>
  <si>
    <t>interest rate</t>
  </si>
  <si>
    <t>dr. note receivable</t>
  </si>
  <si>
    <t>dr. interest receivable</t>
  </si>
  <si>
    <t xml:space="preserve">   cr. interest income</t>
  </si>
  <si>
    <t>dr. cash</t>
  </si>
  <si>
    <t>1.  Interest bearing notes (short or long term)</t>
  </si>
  <si>
    <t>Examples of interest and non-interest bearing notes; notes of less than and of more than one year to maturity</t>
  </si>
  <si>
    <t xml:space="preserve">These type of notes do not present any accounting issues.  Just remember to accrue interest income at the </t>
  </si>
  <si>
    <t>appropriate time:</t>
  </si>
  <si>
    <t>issue date</t>
  </si>
  <si>
    <t>maturity date</t>
  </si>
  <si>
    <t>issuance:</t>
  </si>
  <si>
    <t>dr. notes receivable</t>
  </si>
  <si>
    <t xml:space="preserve">   cr. Sales revenue</t>
  </si>
  <si>
    <t xml:space="preserve">   cr. Interest receivable</t>
  </si>
  <si>
    <t xml:space="preserve">   cr. Notes receivable</t>
  </si>
  <si>
    <t>Example 2.  Non interest bearing note, less than one year to maturity:</t>
  </si>
  <si>
    <t>needed: appropriate discount rate.  Should be the customer's borrowing rate (if known)</t>
  </si>
  <si>
    <t xml:space="preserve">             Otherwise use the seller's required rate of return.</t>
  </si>
  <si>
    <t>Assume that 10% is the appropriate disocunt rate</t>
  </si>
  <si>
    <t>1.  Determine correct amount of revenue:</t>
  </si>
  <si>
    <t>Revenue:</t>
  </si>
  <si>
    <t>100,000 / 1.05 =</t>
  </si>
  <si>
    <t>Journal entries:</t>
  </si>
  <si>
    <t xml:space="preserve">   cr. Revenue</t>
  </si>
  <si>
    <t xml:space="preserve">   cr. Discount on note receivable</t>
  </si>
  <si>
    <t>dr. discount on note receivable</t>
  </si>
  <si>
    <t xml:space="preserve">   cr. Interest income</t>
  </si>
  <si>
    <t>Note that straight line is used to determine the amount of interest income as of 12/31/98</t>
  </si>
  <si>
    <t>Balance Sheet:</t>
  </si>
  <si>
    <t>Note receivable</t>
  </si>
  <si>
    <t>less discount</t>
  </si>
  <si>
    <t>dr. discount</t>
  </si>
  <si>
    <t xml:space="preserve">   cr. Note receivable</t>
  </si>
  <si>
    <t>100,000 * PV(10%,5)</t>
  </si>
  <si>
    <r>
      <t>Note that the "</t>
    </r>
    <r>
      <rPr>
        <sz val="10"/>
        <color indexed="10"/>
        <rFont val="Arial"/>
        <family val="2"/>
      </rPr>
      <t>effective method"</t>
    </r>
    <r>
      <rPr>
        <sz val="10"/>
        <rFont val="Arial"/>
        <family val="2"/>
      </rPr>
      <t xml:space="preserve"> is used to determine the amount of interest income </t>
    </r>
  </si>
  <si>
    <t>See the table below on how to determine the correct amount of interest income each period:</t>
  </si>
  <si>
    <t>Interest amortization table</t>
  </si>
  <si>
    <t>Carrying value</t>
  </si>
  <si>
    <t>interest</t>
  </si>
  <si>
    <t>rate</t>
  </si>
  <si>
    <t>cash</t>
  </si>
  <si>
    <t>receipt</t>
  </si>
  <si>
    <t xml:space="preserve">increase in </t>
  </si>
  <si>
    <t>carrying value</t>
  </si>
  <si>
    <t>Example 3: Non interest bearing note, more than one year, no payments until maturity</t>
  </si>
  <si>
    <t>Example 4.  Non-interest bearing note, more than one year, periodic payments (annual payments)</t>
  </si>
  <si>
    <t>Face value of note</t>
  </si>
  <si>
    <t>annual payments</t>
  </si>
  <si>
    <t>discounted at 10%:</t>
  </si>
  <si>
    <t>Pva(5.10%)</t>
  </si>
  <si>
    <t xml:space="preserve">decrease in </t>
  </si>
  <si>
    <t xml:space="preserve">   cr. Discount</t>
  </si>
  <si>
    <t>Balance Sheet as of 12/31/98:</t>
  </si>
  <si>
    <t>Balance Sheet as of 12/31/99</t>
  </si>
  <si>
    <t>payments are due annually on 12/31/</t>
  </si>
  <si>
    <t>Example 5:  below market interest rate, 1 year (interest to be paid at maturity)</t>
  </si>
  <si>
    <t xml:space="preserve">  cr. Revenue</t>
  </si>
  <si>
    <t>dr. note receivable (net)</t>
  </si>
  <si>
    <t>Example 6: below market interest rate, interest paid annually</t>
  </si>
  <si>
    <t>annual int. paymnt</t>
  </si>
  <si>
    <t>PV(10%,5)</t>
  </si>
  <si>
    <t>PVa(10%,5)</t>
  </si>
  <si>
    <t>Present value of note +interest payments</t>
  </si>
  <si>
    <t xml:space="preserve">   cr. Discount on N/R</t>
  </si>
  <si>
    <t>Assume that 10% is the appropriate discount rate</t>
  </si>
  <si>
    <t>1. Maturity value: (100,000*1.02)</t>
  </si>
  <si>
    <t>102,000 * PV(10%,1)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</si>
</sst>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2" fontId="0" fillId="0" borderId="0" xfId="0" applyNumberFormat="1" applyFont="1" applyAlignment="1" quotePrefix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tabSelected="1" zoomScale="200" zoomScaleNormal="200" workbookViewId="0" topLeftCell="A160">
      <selection activeCell="B165" sqref="B165"/>
    </sheetView>
  </sheetViews>
  <sheetFormatPr defaultColWidth="9.140625" defaultRowHeight="12.75"/>
  <cols>
    <col min="1" max="1" width="18.8515625" style="0" bestFit="1" customWidth="1"/>
    <col min="2" max="2" width="10.28125" style="0" customWidth="1"/>
    <col min="3" max="5" width="11.00390625" style="0" customWidth="1"/>
    <col min="6" max="6" width="9.7109375" style="0" customWidth="1"/>
    <col min="7" max="7" width="9.0039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" t="s">
        <v>10</v>
      </c>
      <c r="B3" s="2"/>
      <c r="C3" s="2"/>
      <c r="D3" s="2"/>
      <c r="E3" s="2"/>
      <c r="F3" s="2"/>
      <c r="G3" s="2"/>
      <c r="H3" s="2"/>
      <c r="I3" s="1"/>
    </row>
    <row r="4" spans="1:9" ht="15">
      <c r="A4" s="2"/>
      <c r="B4" s="2"/>
      <c r="C4" s="2"/>
      <c r="D4" s="2"/>
      <c r="E4" s="2"/>
      <c r="F4" s="2"/>
      <c r="G4" s="2"/>
      <c r="H4" s="2"/>
      <c r="I4" s="1"/>
    </row>
    <row r="5" spans="1:9" ht="15">
      <c r="A5" s="2" t="s">
        <v>9</v>
      </c>
      <c r="B5" s="2"/>
      <c r="C5" s="2"/>
      <c r="D5" s="2"/>
      <c r="E5" s="2"/>
      <c r="F5" s="2"/>
      <c r="G5" s="2"/>
      <c r="H5" s="2"/>
      <c r="I5" s="1"/>
    </row>
    <row r="6" spans="1:9" ht="15">
      <c r="A6" s="2" t="s">
        <v>11</v>
      </c>
      <c r="B6" s="2"/>
      <c r="C6" s="2"/>
      <c r="D6" s="2"/>
      <c r="E6" s="3"/>
      <c r="F6" s="3"/>
      <c r="G6" s="4"/>
      <c r="H6" s="2"/>
      <c r="I6" s="1"/>
    </row>
    <row r="7" spans="1:9" ht="15">
      <c r="A7" s="2" t="s">
        <v>12</v>
      </c>
      <c r="B7" s="2"/>
      <c r="C7" s="2"/>
      <c r="D7" s="2"/>
      <c r="E7" s="3"/>
      <c r="F7" s="3"/>
      <c r="G7" s="4"/>
      <c r="H7" s="2"/>
      <c r="I7" s="1"/>
    </row>
    <row r="8" spans="1:21" ht="12.75">
      <c r="A8" s="2"/>
      <c r="B8" s="2"/>
      <c r="C8" s="2"/>
      <c r="D8" s="2"/>
      <c r="E8" s="3"/>
      <c r="F8" s="3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 t="s">
        <v>3</v>
      </c>
      <c r="B9" s="7">
        <v>100000</v>
      </c>
      <c r="C9" s="2"/>
      <c r="D9" s="2"/>
      <c r="E9" s="3"/>
      <c r="F9" s="3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2" t="s">
        <v>4</v>
      </c>
      <c r="B10" s="6">
        <v>0.1</v>
      </c>
      <c r="C10" s="2"/>
      <c r="D10" s="2"/>
      <c r="E10" s="3"/>
      <c r="F10" s="3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2" t="s">
        <v>13</v>
      </c>
      <c r="B11" s="8">
        <v>36100</v>
      </c>
      <c r="C11" s="2"/>
      <c r="D11" s="2"/>
      <c r="E11" s="3"/>
      <c r="F11" s="3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2" t="s">
        <v>14</v>
      </c>
      <c r="B12" s="8">
        <v>36281</v>
      </c>
      <c r="C12" s="2"/>
      <c r="D12" s="2"/>
      <c r="E12" s="3"/>
      <c r="F12" s="3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"/>
      <c r="B13" s="2"/>
      <c r="C13" s="2"/>
      <c r="D13" s="2"/>
      <c r="E13" s="3"/>
      <c r="F13" s="3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" t="s">
        <v>15</v>
      </c>
      <c r="B14" s="2"/>
      <c r="C14" s="2"/>
      <c r="D14" s="2"/>
      <c r="E14" s="5"/>
      <c r="F14" s="3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 t="s">
        <v>16</v>
      </c>
      <c r="B15" s="7">
        <v>100000</v>
      </c>
      <c r="C15" s="7"/>
      <c r="D15" s="8">
        <v>36100</v>
      </c>
      <c r="E15" s="3"/>
      <c r="F15" s="3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 t="s">
        <v>17</v>
      </c>
      <c r="B16" s="7"/>
      <c r="C16" s="7">
        <v>100000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" t="s">
        <v>6</v>
      </c>
      <c r="B18" s="7">
        <f>+B9*B10/12*2</f>
        <v>1666.6666666666667</v>
      </c>
      <c r="C18" s="7"/>
      <c r="D18" s="8">
        <v>36160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 t="s">
        <v>7</v>
      </c>
      <c r="B19" s="7"/>
      <c r="C19" s="7">
        <f>+B18</f>
        <v>1666.6666666666667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/>
      <c r="B20" s="7"/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" t="s">
        <v>8</v>
      </c>
      <c r="B21" s="7">
        <f>SUM(C22:C24)</f>
        <v>105000</v>
      </c>
      <c r="C21" s="7"/>
      <c r="D21" s="8">
        <v>36281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2" t="s">
        <v>18</v>
      </c>
      <c r="B22" s="7"/>
      <c r="C22" s="7">
        <f>+C19</f>
        <v>1666.6666666666667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 t="s">
        <v>7</v>
      </c>
      <c r="B23" s="7"/>
      <c r="C23" s="7">
        <f>+B9*B10/12*4</f>
        <v>3333.3333333333335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2" t="s">
        <v>19</v>
      </c>
      <c r="B24" s="7"/>
      <c r="C24" s="7">
        <f>+B9</f>
        <v>100000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 t="s">
        <v>20</v>
      </c>
      <c r="B26" s="2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" t="s">
        <v>3</v>
      </c>
      <c r="B28" s="7">
        <v>100000</v>
      </c>
      <c r="C28" s="3"/>
      <c r="D28" s="2" t="s">
        <v>21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9" ht="12.75">
      <c r="A29" s="2" t="s">
        <v>4</v>
      </c>
      <c r="B29" s="6">
        <v>0</v>
      </c>
      <c r="C29" s="3"/>
      <c r="D29" s="9" t="s">
        <v>22</v>
      </c>
      <c r="E29" s="2"/>
      <c r="F29" s="2"/>
      <c r="G29" s="2"/>
      <c r="H29" s="2"/>
      <c r="I29" s="2"/>
    </row>
    <row r="30" spans="1:9" ht="12.75">
      <c r="A30" s="2" t="s">
        <v>13</v>
      </c>
      <c r="B30" s="8">
        <v>36100</v>
      </c>
      <c r="C30" s="2"/>
      <c r="D30" s="2"/>
      <c r="E30" s="2"/>
      <c r="F30" s="2"/>
      <c r="G30" s="2"/>
      <c r="H30" s="2"/>
      <c r="I30" s="2"/>
    </row>
    <row r="31" spans="1:9" ht="12.75">
      <c r="A31" s="2" t="s">
        <v>14</v>
      </c>
      <c r="B31" s="8">
        <v>36281</v>
      </c>
      <c r="C31" s="3"/>
      <c r="D31" s="2" t="s">
        <v>23</v>
      </c>
      <c r="E31" s="2"/>
      <c r="F31" s="2"/>
      <c r="G31" s="2"/>
      <c r="H31" s="2"/>
      <c r="I31" s="2"/>
    </row>
    <row r="32" spans="1:9" ht="12.75">
      <c r="A32" s="2"/>
      <c r="B32" s="2"/>
      <c r="C32" s="3"/>
      <c r="D32" s="2"/>
      <c r="E32" s="2"/>
      <c r="F32" s="2"/>
      <c r="G32" s="2"/>
      <c r="H32" s="2"/>
      <c r="I32" s="2"/>
    </row>
    <row r="33" spans="1:6" ht="12.75">
      <c r="A33" s="2" t="s">
        <v>24</v>
      </c>
      <c r="B33" s="2"/>
      <c r="C33" s="2"/>
      <c r="D33" s="3" t="s">
        <v>26</v>
      </c>
      <c r="E33" s="2"/>
      <c r="F33" s="2"/>
    </row>
    <row r="34" spans="1:6" ht="12.75">
      <c r="A34" s="2"/>
      <c r="C34" s="2" t="s">
        <v>25</v>
      </c>
      <c r="D34" s="7">
        <f>+B28/1.05</f>
        <v>95238.09523809524</v>
      </c>
      <c r="E34" s="2"/>
      <c r="F34" s="2"/>
    </row>
    <row r="35" spans="1:6" ht="12.75">
      <c r="A35" s="2"/>
      <c r="B35" s="2"/>
      <c r="C35" s="3"/>
      <c r="D35" s="2"/>
      <c r="E35" s="2"/>
      <c r="F35" s="2"/>
    </row>
    <row r="36" spans="1:6" ht="12.75">
      <c r="A36" s="2"/>
      <c r="B36" s="2"/>
      <c r="C36" s="2"/>
      <c r="D36" s="3"/>
      <c r="E36" s="2"/>
      <c r="F36" s="2"/>
    </row>
    <row r="37" spans="1:6" ht="12.75">
      <c r="A37" s="2" t="s">
        <v>27</v>
      </c>
      <c r="B37" s="2"/>
      <c r="C37" s="2"/>
      <c r="D37" s="2"/>
      <c r="E37" s="2"/>
      <c r="F37" s="2"/>
    </row>
    <row r="38" spans="1:6" ht="12.75">
      <c r="A38" s="2"/>
      <c r="B38" s="2"/>
      <c r="C38" s="3"/>
      <c r="D38" s="2"/>
      <c r="E38" s="2"/>
      <c r="F38" s="2"/>
    </row>
    <row r="39" spans="1:6" ht="12.75">
      <c r="A39" s="2" t="s">
        <v>5</v>
      </c>
      <c r="C39" s="7">
        <f>+B9</f>
        <v>100000</v>
      </c>
      <c r="D39" s="3"/>
      <c r="E39" s="8">
        <v>36100</v>
      </c>
      <c r="F39" s="2"/>
    </row>
    <row r="40" spans="1:6" ht="12.75">
      <c r="A40" s="2" t="s">
        <v>28</v>
      </c>
      <c r="C40" s="2"/>
      <c r="D40" s="7">
        <f>+D34</f>
        <v>95238.09523809524</v>
      </c>
      <c r="E40" s="3"/>
      <c r="F40" s="2"/>
    </row>
    <row r="41" spans="1:6" ht="12.75">
      <c r="A41" s="2" t="s">
        <v>29</v>
      </c>
      <c r="C41" s="2"/>
      <c r="D41" s="7">
        <f>+C39-D40</f>
        <v>4761.904761904763</v>
      </c>
      <c r="E41" s="3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 t="s">
        <v>30</v>
      </c>
      <c r="B43" s="2"/>
      <c r="C43" s="2">
        <f>+D41/6*2</f>
        <v>1587.3015873015877</v>
      </c>
      <c r="D43" s="2"/>
      <c r="E43" s="8">
        <v>36160</v>
      </c>
      <c r="F43" s="2"/>
    </row>
    <row r="44" spans="1:6" ht="12.75">
      <c r="A44" s="2" t="s">
        <v>31</v>
      </c>
      <c r="B44" s="2"/>
      <c r="C44" s="2"/>
      <c r="D44" s="2">
        <f>+C43</f>
        <v>1587.3015873015877</v>
      </c>
      <c r="E44" s="2"/>
      <c r="F44" s="2"/>
    </row>
    <row r="45" spans="1:6" ht="12.75">
      <c r="A45" s="2"/>
      <c r="B45" s="2"/>
      <c r="C45" s="3"/>
      <c r="D45" s="2"/>
      <c r="E45" s="2"/>
      <c r="F45" s="2"/>
    </row>
    <row r="46" spans="1:6" ht="12.75">
      <c r="A46" s="2" t="s">
        <v>32</v>
      </c>
      <c r="B46" s="2"/>
      <c r="C46" s="2"/>
      <c r="D46" s="3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 t="s">
        <v>33</v>
      </c>
      <c r="B48" s="2"/>
      <c r="C48" s="3"/>
      <c r="D48" s="2"/>
      <c r="E48" s="2"/>
      <c r="F48" s="2"/>
    </row>
    <row r="49" spans="1:6" ht="12.75">
      <c r="A49" s="2"/>
      <c r="B49" s="2"/>
      <c r="C49" s="2"/>
      <c r="D49" s="3"/>
      <c r="E49" s="2"/>
      <c r="F49" s="2"/>
    </row>
    <row r="50" spans="1:6" ht="12.75">
      <c r="A50" s="2" t="s">
        <v>34</v>
      </c>
      <c r="B50" s="2"/>
      <c r="C50" s="7">
        <f>+C39</f>
        <v>100000</v>
      </c>
      <c r="D50" s="2"/>
      <c r="E50" s="2"/>
      <c r="F50" s="2"/>
    </row>
    <row r="51" spans="1:6" ht="12.75">
      <c r="A51" s="2" t="s">
        <v>35</v>
      </c>
      <c r="B51" s="2"/>
      <c r="C51" s="7">
        <f>-D41+C43</f>
        <v>-3174.603174603176</v>
      </c>
      <c r="D51" s="7">
        <f>+C50+C51</f>
        <v>96825.39682539682</v>
      </c>
      <c r="E51" s="2"/>
      <c r="F51" s="2"/>
    </row>
    <row r="52" spans="1:6" ht="12.75">
      <c r="A52" s="2"/>
      <c r="B52" s="2"/>
      <c r="C52" s="3"/>
      <c r="D52" s="2"/>
      <c r="E52" s="2"/>
      <c r="F52" s="2"/>
    </row>
    <row r="53" spans="1:6" ht="12.75">
      <c r="A53" s="2" t="s">
        <v>8</v>
      </c>
      <c r="B53" s="2"/>
      <c r="C53" s="7">
        <f>+C39</f>
        <v>100000</v>
      </c>
      <c r="D53" s="3"/>
      <c r="E53" s="8">
        <v>36281</v>
      </c>
      <c r="F53" s="2"/>
    </row>
    <row r="54" spans="1:6" ht="12.75">
      <c r="A54" s="2" t="s">
        <v>36</v>
      </c>
      <c r="B54" s="2"/>
      <c r="C54" s="7">
        <f>-C51</f>
        <v>3174.603174603176</v>
      </c>
      <c r="D54" s="3"/>
      <c r="E54" s="2"/>
      <c r="F54" s="2"/>
    </row>
    <row r="55" spans="1:6" ht="12.75">
      <c r="A55" s="2" t="s">
        <v>37</v>
      </c>
      <c r="B55" s="2"/>
      <c r="C55" s="2"/>
      <c r="D55" s="7">
        <f>+C53</f>
        <v>100000</v>
      </c>
      <c r="E55" s="2"/>
      <c r="F55" s="2"/>
    </row>
    <row r="56" spans="1:6" ht="12.75">
      <c r="A56" s="2" t="s">
        <v>31</v>
      </c>
      <c r="B56" s="2"/>
      <c r="C56" s="3"/>
      <c r="D56" s="7">
        <f>+C54</f>
        <v>3174.603174603176</v>
      </c>
      <c r="E56" s="2"/>
      <c r="F56" s="2"/>
    </row>
    <row r="57" spans="1:6" ht="12.75">
      <c r="A57" s="2"/>
      <c r="B57" s="2"/>
      <c r="C57" s="2"/>
      <c r="D57" s="3"/>
      <c r="E57" s="2"/>
      <c r="F57" s="2"/>
    </row>
    <row r="58" spans="1:6" ht="12.75">
      <c r="A58" s="2" t="s">
        <v>49</v>
      </c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11" ht="12.75">
      <c r="A60" s="2" t="s">
        <v>3</v>
      </c>
      <c r="B60" s="7">
        <v>100000</v>
      </c>
      <c r="C60" s="3"/>
      <c r="D60" s="2" t="s">
        <v>21</v>
      </c>
      <c r="E60" s="2"/>
      <c r="F60" s="2"/>
      <c r="G60" s="2"/>
      <c r="H60" s="2"/>
      <c r="I60" s="2"/>
      <c r="J60" s="2"/>
      <c r="K60" s="2"/>
    </row>
    <row r="61" spans="1:9" ht="12.75">
      <c r="A61" s="2" t="s">
        <v>4</v>
      </c>
      <c r="B61" s="6">
        <v>0</v>
      </c>
      <c r="C61" s="3"/>
      <c r="D61" s="9" t="s">
        <v>22</v>
      </c>
      <c r="E61" s="2"/>
      <c r="F61" s="2"/>
      <c r="G61" s="2"/>
      <c r="H61" s="2"/>
      <c r="I61" s="2"/>
    </row>
    <row r="62" spans="1:9" ht="12.75">
      <c r="A62" s="2" t="s">
        <v>13</v>
      </c>
      <c r="B62" s="8">
        <v>35796</v>
      </c>
      <c r="C62" s="2"/>
      <c r="D62" s="2"/>
      <c r="E62" s="2"/>
      <c r="F62" s="2"/>
      <c r="G62" s="2"/>
      <c r="H62" s="2"/>
      <c r="I62" s="2"/>
    </row>
    <row r="63" spans="1:9" ht="12.75">
      <c r="A63" s="2" t="s">
        <v>14</v>
      </c>
      <c r="B63" s="8">
        <v>37622</v>
      </c>
      <c r="C63" s="3"/>
      <c r="D63" s="2" t="s">
        <v>69</v>
      </c>
      <c r="E63" s="2"/>
      <c r="F63" s="2"/>
      <c r="G63" s="2"/>
      <c r="H63" s="2"/>
      <c r="I63" s="2"/>
    </row>
    <row r="64" spans="1:9" ht="12.75">
      <c r="A64" s="2"/>
      <c r="B64" s="2"/>
      <c r="C64" s="3"/>
      <c r="D64" s="2"/>
      <c r="E64" s="2"/>
      <c r="F64" s="2"/>
      <c r="G64" s="2"/>
      <c r="H64" s="2"/>
      <c r="I64" s="2"/>
    </row>
    <row r="65" spans="1:6" ht="12.75">
      <c r="A65" s="2" t="s">
        <v>24</v>
      </c>
      <c r="B65" s="2"/>
      <c r="C65" s="2"/>
      <c r="D65" s="3" t="s">
        <v>38</v>
      </c>
      <c r="E65" s="2"/>
      <c r="F65" s="2">
        <v>0.620921</v>
      </c>
    </row>
    <row r="66" spans="1:6" ht="12.75">
      <c r="A66" s="2"/>
      <c r="C66" s="2" t="s">
        <v>25</v>
      </c>
      <c r="D66" s="7">
        <f>+B60*F65</f>
        <v>62092.09999999999</v>
      </c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 t="s">
        <v>5</v>
      </c>
      <c r="C68" s="7">
        <f>+B60</f>
        <v>100000</v>
      </c>
      <c r="D68" s="3"/>
      <c r="E68" s="8">
        <v>35796</v>
      </c>
      <c r="F68" s="2"/>
    </row>
    <row r="69" spans="1:6" ht="12.75">
      <c r="A69" s="2" t="s">
        <v>28</v>
      </c>
      <c r="C69" s="2"/>
      <c r="D69" s="7">
        <f>+D66</f>
        <v>62092.09999999999</v>
      </c>
      <c r="E69" s="3"/>
      <c r="F69" s="2"/>
    </row>
    <row r="70" spans="1:6" ht="12.75">
      <c r="A70" s="2" t="s">
        <v>29</v>
      </c>
      <c r="C70" s="2"/>
      <c r="D70" s="7">
        <f>+C68-D69</f>
        <v>37907.90000000001</v>
      </c>
      <c r="E70" s="3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 t="s">
        <v>30</v>
      </c>
      <c r="B72" s="2"/>
      <c r="C72" s="7">
        <f>+C92</f>
        <v>6209.209999999999</v>
      </c>
      <c r="D72" s="2"/>
      <c r="E72" s="8">
        <v>36160</v>
      </c>
      <c r="F72" s="2"/>
    </row>
    <row r="73" spans="1:6" ht="12.75">
      <c r="A73" s="2" t="s">
        <v>31</v>
      </c>
      <c r="B73" s="2"/>
      <c r="C73" s="2"/>
      <c r="D73" s="2">
        <f>+C72</f>
        <v>6209.209999999999</v>
      </c>
      <c r="E73" s="2"/>
      <c r="F73" s="2"/>
    </row>
    <row r="74" spans="1:6" ht="12.75">
      <c r="A74" s="2"/>
      <c r="B74" s="2"/>
      <c r="C74" s="3"/>
      <c r="D74" s="2"/>
      <c r="E74" s="2"/>
      <c r="F74" s="2"/>
    </row>
    <row r="75" spans="1:6" ht="12.75">
      <c r="A75" s="2" t="s">
        <v>39</v>
      </c>
      <c r="B75" s="2"/>
      <c r="C75" s="2"/>
      <c r="D75" s="3"/>
      <c r="E75" s="2"/>
      <c r="F75" s="2"/>
    </row>
    <row r="76" spans="1:6" ht="12.75">
      <c r="A76" s="2" t="s">
        <v>40</v>
      </c>
      <c r="B76" s="2"/>
      <c r="C76" s="2"/>
      <c r="D76" s="2"/>
      <c r="E76" s="2"/>
      <c r="F76" s="2"/>
    </row>
    <row r="77" spans="1:6" ht="12.75">
      <c r="A77" s="2" t="s">
        <v>33</v>
      </c>
      <c r="B77" s="2"/>
      <c r="C77" s="3"/>
      <c r="D77" s="2"/>
      <c r="E77" s="2"/>
      <c r="F77" s="2"/>
    </row>
    <row r="78" spans="1:6" ht="12.75">
      <c r="A78" s="2"/>
      <c r="B78" s="2"/>
      <c r="C78" s="2"/>
      <c r="D78" s="3"/>
      <c r="E78" s="2"/>
      <c r="F78" s="2"/>
    </row>
    <row r="79" spans="1:6" ht="12.75">
      <c r="A79" s="2" t="s">
        <v>34</v>
      </c>
      <c r="B79" s="2"/>
      <c r="C79" s="7">
        <f>+C68</f>
        <v>100000</v>
      </c>
      <c r="D79" s="2"/>
      <c r="E79" s="2"/>
      <c r="F79" s="2"/>
    </row>
    <row r="80" spans="1:6" ht="12.75">
      <c r="A80" s="2" t="s">
        <v>35</v>
      </c>
      <c r="B80" s="2"/>
      <c r="C80" s="7">
        <f>-D70+C72</f>
        <v>-31698.69000000001</v>
      </c>
      <c r="D80" s="7">
        <f>+C79+C80</f>
        <v>68301.31</v>
      </c>
      <c r="E80" s="2"/>
      <c r="F80" s="2"/>
    </row>
    <row r="81" spans="1:6" ht="12.75">
      <c r="A81" s="2"/>
      <c r="B81" s="2"/>
      <c r="C81" s="3"/>
      <c r="D81" s="2"/>
      <c r="E81" s="2"/>
      <c r="F81" s="2"/>
    </row>
    <row r="82" spans="1:6" ht="12.75">
      <c r="A82" s="2" t="s">
        <v>8</v>
      </c>
      <c r="B82" s="2"/>
      <c r="C82" s="7">
        <f>+C68</f>
        <v>100000</v>
      </c>
      <c r="D82" s="3"/>
      <c r="E82" s="8">
        <v>37622</v>
      </c>
      <c r="F82" s="2"/>
    </row>
    <row r="83" spans="1:6" ht="12.75">
      <c r="A83" s="2" t="s">
        <v>36</v>
      </c>
      <c r="B83" s="2"/>
      <c r="C83" s="7">
        <f>+C96</f>
        <v>9090.904360999999</v>
      </c>
      <c r="D83" s="3"/>
      <c r="E83" s="2"/>
      <c r="F83" s="2"/>
    </row>
    <row r="84" spans="1:6" ht="12.75">
      <c r="A84" s="2" t="s">
        <v>37</v>
      </c>
      <c r="B84" s="2"/>
      <c r="C84" s="2"/>
      <c r="D84" s="7">
        <f>+C82</f>
        <v>100000</v>
      </c>
      <c r="E84" s="2"/>
      <c r="F84" s="2"/>
    </row>
    <row r="85" spans="1:6" ht="12.75">
      <c r="A85" s="2" t="s">
        <v>31</v>
      </c>
      <c r="B85" s="2"/>
      <c r="C85" s="3"/>
      <c r="D85" s="7">
        <f>+C83</f>
        <v>9090.904360999999</v>
      </c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2:6" ht="12.75">
      <c r="B87" s="2"/>
      <c r="C87" s="11" t="s">
        <v>41</v>
      </c>
      <c r="D87" s="11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10" t="s">
        <v>42</v>
      </c>
      <c r="B89" s="10" t="s">
        <v>43</v>
      </c>
      <c r="C89" s="10" t="s">
        <v>43</v>
      </c>
      <c r="D89" s="10" t="s">
        <v>45</v>
      </c>
      <c r="E89" s="10" t="s">
        <v>47</v>
      </c>
      <c r="F89" s="2"/>
    </row>
    <row r="90" spans="1:6" ht="12.75">
      <c r="A90" s="10"/>
      <c r="B90" s="10" t="s">
        <v>44</v>
      </c>
      <c r="C90" s="10" t="s">
        <v>2</v>
      </c>
      <c r="D90" s="10" t="s">
        <v>46</v>
      </c>
      <c r="E90" s="10" t="s">
        <v>48</v>
      </c>
      <c r="F90" s="2"/>
    </row>
    <row r="92" spans="1:5" ht="12.75">
      <c r="A92" s="12">
        <f>+D69</f>
        <v>62092.09999999999</v>
      </c>
      <c r="B92" s="13">
        <v>0.1</v>
      </c>
      <c r="C92" s="12">
        <f>+A92*B92</f>
        <v>6209.209999999999</v>
      </c>
      <c r="D92" s="12">
        <v>0</v>
      </c>
      <c r="E92" s="12">
        <f>+C92-D92</f>
        <v>6209.209999999999</v>
      </c>
    </row>
    <row r="93" spans="1:5" ht="12.75">
      <c r="A93" s="12">
        <f>+A92+E92</f>
        <v>68301.31</v>
      </c>
      <c r="B93" s="13">
        <v>0.1</v>
      </c>
      <c r="C93" s="12">
        <f>+A93*B93</f>
        <v>6830.131</v>
      </c>
      <c r="D93" s="12">
        <v>0</v>
      </c>
      <c r="E93" s="12">
        <f>+C93-D93</f>
        <v>6830.131</v>
      </c>
    </row>
    <row r="94" spans="1:5" ht="12.75">
      <c r="A94" s="12">
        <f>+A93+E93</f>
        <v>75131.44099999999</v>
      </c>
      <c r="B94" s="13">
        <v>0.1</v>
      </c>
      <c r="C94" s="12">
        <f>+A94*B94</f>
        <v>7513.1440999999995</v>
      </c>
      <c r="D94" s="12">
        <v>0</v>
      </c>
      <c r="E94" s="12">
        <f>+C94-D94</f>
        <v>7513.1440999999995</v>
      </c>
    </row>
    <row r="95" spans="1:5" ht="12.75">
      <c r="A95" s="12">
        <f>+A94+E94</f>
        <v>82644.5851</v>
      </c>
      <c r="B95" s="13">
        <v>0.1</v>
      </c>
      <c r="C95" s="12">
        <f>+A95*B95</f>
        <v>8264.45851</v>
      </c>
      <c r="D95" s="12">
        <v>0</v>
      </c>
      <c r="E95" s="12">
        <f>+C95-D95</f>
        <v>8264.45851</v>
      </c>
    </row>
    <row r="96" spans="1:5" ht="12.75">
      <c r="A96" s="12">
        <f>+A95+E95</f>
        <v>90909.04361</v>
      </c>
      <c r="B96" s="13">
        <v>0.1</v>
      </c>
      <c r="C96" s="12">
        <f>+A96*B96</f>
        <v>9090.904360999999</v>
      </c>
      <c r="D96" s="12">
        <v>100000</v>
      </c>
      <c r="E96" s="12">
        <f>+C96-D96</f>
        <v>-90909.095639</v>
      </c>
    </row>
    <row r="97" ht="12.75">
      <c r="A97" s="12">
        <f>+A96+E96</f>
        <v>-0.052029000013135374</v>
      </c>
    </row>
    <row r="99" ht="12.75">
      <c r="A99" t="s">
        <v>50</v>
      </c>
    </row>
    <row r="101" spans="1:2" ht="12.75">
      <c r="A101" t="s">
        <v>51</v>
      </c>
      <c r="B101" s="12">
        <f>+B104+C118</f>
        <v>100000.42616</v>
      </c>
    </row>
    <row r="102" spans="1:2" ht="12.75">
      <c r="A102" t="s">
        <v>52</v>
      </c>
      <c r="B102">
        <v>20000</v>
      </c>
    </row>
    <row r="103" spans="1:5" ht="12.75">
      <c r="A103" t="s">
        <v>53</v>
      </c>
      <c r="D103" t="s">
        <v>54</v>
      </c>
      <c r="E103">
        <v>3.7908</v>
      </c>
    </row>
    <row r="104" spans="1:2" ht="12.75">
      <c r="A104" t="s">
        <v>1</v>
      </c>
      <c r="B104" s="12">
        <f>+B102*E103</f>
        <v>75816</v>
      </c>
    </row>
    <row r="105" spans="1:2" ht="12.75">
      <c r="A105" t="s">
        <v>13</v>
      </c>
      <c r="B105" s="14">
        <v>35796</v>
      </c>
    </row>
    <row r="106" spans="1:4" ht="12.75">
      <c r="A106" t="s">
        <v>14</v>
      </c>
      <c r="B106" s="14">
        <v>37621</v>
      </c>
      <c r="D106" t="s">
        <v>59</v>
      </c>
    </row>
    <row r="108" spans="2:6" ht="12.75">
      <c r="B108" s="2"/>
      <c r="C108" s="11" t="s">
        <v>41</v>
      </c>
      <c r="D108" s="11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10" t="s">
        <v>42</v>
      </c>
      <c r="B110" s="10" t="s">
        <v>43</v>
      </c>
      <c r="C110" s="10" t="s">
        <v>43</v>
      </c>
      <c r="D110" s="10" t="s">
        <v>45</v>
      </c>
      <c r="E110" s="10" t="s">
        <v>55</v>
      </c>
      <c r="F110" s="2"/>
    </row>
    <row r="111" spans="1:6" ht="12.75">
      <c r="A111" s="10"/>
      <c r="B111" s="10" t="s">
        <v>44</v>
      </c>
      <c r="C111" s="10" t="s">
        <v>2</v>
      </c>
      <c r="D111" s="10" t="s">
        <v>46</v>
      </c>
      <c r="E111" s="10" t="s">
        <v>48</v>
      </c>
      <c r="F111" s="2"/>
    </row>
    <row r="113" spans="1:5" ht="12.75">
      <c r="A113" s="12">
        <f>+B104</f>
        <v>75816</v>
      </c>
      <c r="B113" s="13">
        <v>0.1</v>
      </c>
      <c r="C113" s="12">
        <f>+A113*B113</f>
        <v>7581.6</v>
      </c>
      <c r="D113" s="12">
        <f>+$B$102</f>
        <v>20000</v>
      </c>
      <c r="E113" s="12">
        <f>+C113-D113</f>
        <v>-12418.4</v>
      </c>
    </row>
    <row r="114" spans="1:5" ht="12.75">
      <c r="A114" s="12">
        <f>+A113+E113</f>
        <v>63397.6</v>
      </c>
      <c r="B114" s="13">
        <v>0.1</v>
      </c>
      <c r="C114" s="12">
        <f>+A114*B114</f>
        <v>6339.76</v>
      </c>
      <c r="D114" s="12">
        <f>+$B$102</f>
        <v>20000</v>
      </c>
      <c r="E114" s="12">
        <f>+C114-D114</f>
        <v>-13660.24</v>
      </c>
    </row>
    <row r="115" spans="1:5" ht="12.75">
      <c r="A115" s="12">
        <f>+A114+E114</f>
        <v>49737.36</v>
      </c>
      <c r="B115" s="13">
        <v>0.1</v>
      </c>
      <c r="C115" s="12">
        <f>+A115*B115</f>
        <v>4973.736000000001</v>
      </c>
      <c r="D115" s="12">
        <f>+$B$102</f>
        <v>20000</v>
      </c>
      <c r="E115" s="12">
        <f>+C115-D115</f>
        <v>-15026.264</v>
      </c>
    </row>
    <row r="116" spans="1:5" ht="12.75">
      <c r="A116" s="12">
        <f>+A115+E115</f>
        <v>34711.096000000005</v>
      </c>
      <c r="B116" s="13">
        <v>0.1</v>
      </c>
      <c r="C116" s="12">
        <f>+A116*B116</f>
        <v>3471.1096000000007</v>
      </c>
      <c r="D116" s="12">
        <f>+$B$102</f>
        <v>20000</v>
      </c>
      <c r="E116" s="12">
        <f>+C116-D116</f>
        <v>-16528.8904</v>
      </c>
    </row>
    <row r="117" spans="1:5" ht="12.75">
      <c r="A117" s="12">
        <f>+A116+E116</f>
        <v>18182.205600000005</v>
      </c>
      <c r="B117" s="13">
        <v>0.1</v>
      </c>
      <c r="C117" s="12">
        <f>+A117*B117</f>
        <v>1818.2205600000007</v>
      </c>
      <c r="D117" s="12">
        <f>+$B$102</f>
        <v>20000</v>
      </c>
      <c r="E117" s="12">
        <f>+C117-D117</f>
        <v>-18181.77944</v>
      </c>
    </row>
    <row r="118" spans="1:5" ht="12.75">
      <c r="A118" s="12">
        <f>+A117+E117</f>
        <v>0.4261600000063481</v>
      </c>
      <c r="C118" s="12">
        <f>SUM(C113:C117)</f>
        <v>24184.426160000003</v>
      </c>
      <c r="D118" s="12">
        <f>SUM(D113:D117)</f>
        <v>100000</v>
      </c>
      <c r="E118" s="12">
        <f>SUM(E113:E117)</f>
        <v>-75815.57384</v>
      </c>
    </row>
    <row r="120" spans="1:5" ht="12.75">
      <c r="A120" t="s">
        <v>5</v>
      </c>
      <c r="B120">
        <f>+B101</f>
        <v>100000.42616</v>
      </c>
      <c r="E120" s="14">
        <v>35796</v>
      </c>
    </row>
    <row r="121" spans="1:3" ht="12.75">
      <c r="A121" t="s">
        <v>28</v>
      </c>
      <c r="C121" s="12">
        <f>+B104</f>
        <v>75816</v>
      </c>
    </row>
    <row r="122" spans="1:3" ht="12.75">
      <c r="A122" t="s">
        <v>56</v>
      </c>
      <c r="C122" s="12">
        <f>+C118</f>
        <v>24184.426160000003</v>
      </c>
    </row>
    <row r="124" spans="1:5" ht="12.75">
      <c r="A124" t="s">
        <v>36</v>
      </c>
      <c r="B124" s="12">
        <f>+C113</f>
        <v>7581.6</v>
      </c>
      <c r="E124" s="14">
        <v>36160</v>
      </c>
    </row>
    <row r="125" spans="1:3" ht="12.75">
      <c r="A125" t="s">
        <v>31</v>
      </c>
      <c r="C125" s="12">
        <f>+C113</f>
        <v>7581.6</v>
      </c>
    </row>
    <row r="126" spans="1:2" ht="12.75">
      <c r="A126" t="s">
        <v>8</v>
      </c>
      <c r="B126" s="12">
        <f>+D113</f>
        <v>20000</v>
      </c>
    </row>
    <row r="127" spans="1:3" ht="12.75">
      <c r="A127" t="s">
        <v>37</v>
      </c>
      <c r="C127" s="12">
        <f>+D113</f>
        <v>20000</v>
      </c>
    </row>
    <row r="129" ht="12.75">
      <c r="A129" t="s">
        <v>57</v>
      </c>
    </row>
    <row r="131" spans="1:2" ht="12.75">
      <c r="A131" t="s">
        <v>34</v>
      </c>
      <c r="B131" s="12">
        <f>+$B$101-B126</f>
        <v>80000.42616</v>
      </c>
    </row>
    <row r="132" spans="1:3" ht="12.75">
      <c r="A132" t="s">
        <v>35</v>
      </c>
      <c r="B132" s="12">
        <f>-C122+B124</f>
        <v>-16602.826160000004</v>
      </c>
      <c r="C132" s="12">
        <f>+B131+B132</f>
        <v>63397.6</v>
      </c>
    </row>
    <row r="134" spans="1:2" ht="12.75">
      <c r="A134" t="s">
        <v>8</v>
      </c>
      <c r="B134">
        <v>20000</v>
      </c>
    </row>
    <row r="135" spans="1:3" ht="12.75">
      <c r="A135" t="s">
        <v>37</v>
      </c>
      <c r="C135">
        <v>20000</v>
      </c>
    </row>
    <row r="136" spans="1:5" ht="12.75">
      <c r="A136" t="s">
        <v>36</v>
      </c>
      <c r="B136" s="12">
        <f>+C114</f>
        <v>6339.76</v>
      </c>
      <c r="E136" s="14">
        <v>36525</v>
      </c>
    </row>
    <row r="137" spans="1:3" ht="12.75">
      <c r="A137" t="s">
        <v>31</v>
      </c>
      <c r="C137" s="12">
        <f>+C114</f>
        <v>6339.76</v>
      </c>
    </row>
    <row r="139" ht="12.75">
      <c r="A139" t="s">
        <v>58</v>
      </c>
    </row>
    <row r="141" spans="1:3" ht="12.75">
      <c r="A141" t="s">
        <v>34</v>
      </c>
      <c r="B141" s="12">
        <f>+$B$101-B126-B134</f>
        <v>60000.42616</v>
      </c>
      <c r="C141" s="12"/>
    </row>
    <row r="142" spans="1:3" ht="12.75">
      <c r="A142" t="s">
        <v>35</v>
      </c>
      <c r="B142" s="12">
        <f>-C122+B124+B136</f>
        <v>-10263.066160000004</v>
      </c>
      <c r="C142" s="12">
        <f>+B141+B142</f>
        <v>49737.36</v>
      </c>
    </row>
    <row r="143" spans="2:3" ht="12.75">
      <c r="B143" s="12"/>
      <c r="C143" s="12"/>
    </row>
    <row r="144" spans="1:6" ht="12.75">
      <c r="A144" s="16" t="s">
        <v>60</v>
      </c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11" ht="12.75">
      <c r="A146" s="16" t="s">
        <v>3</v>
      </c>
      <c r="B146" s="18">
        <v>100000</v>
      </c>
      <c r="C146" s="19"/>
      <c r="D146" s="16" t="s">
        <v>21</v>
      </c>
      <c r="E146" s="16"/>
      <c r="F146" s="16"/>
      <c r="G146" s="2"/>
      <c r="H146" s="2"/>
      <c r="I146" s="2"/>
      <c r="J146" s="2"/>
      <c r="K146" s="2"/>
    </row>
    <row r="147" spans="1:9" ht="12.75">
      <c r="A147" s="16" t="s">
        <v>4</v>
      </c>
      <c r="B147" s="20">
        <v>0.02</v>
      </c>
      <c r="C147" s="19"/>
      <c r="D147" s="17" t="s">
        <v>22</v>
      </c>
      <c r="E147" s="16"/>
      <c r="F147" s="16"/>
      <c r="G147" s="2"/>
      <c r="H147" s="2"/>
      <c r="I147" s="2"/>
    </row>
    <row r="148" spans="1:9" ht="12.75">
      <c r="A148" s="16" t="s">
        <v>13</v>
      </c>
      <c r="B148" s="21">
        <v>35796</v>
      </c>
      <c r="C148" s="11"/>
      <c r="D148" s="16"/>
      <c r="E148" s="16"/>
      <c r="F148" s="16"/>
      <c r="G148" s="2"/>
      <c r="H148" s="2"/>
      <c r="I148" s="2"/>
    </row>
    <row r="149" spans="1:9" ht="12.75">
      <c r="A149" s="16" t="s">
        <v>14</v>
      </c>
      <c r="B149" s="21">
        <v>36161</v>
      </c>
      <c r="C149" s="19"/>
      <c r="D149" s="16" t="s">
        <v>69</v>
      </c>
      <c r="E149" s="16"/>
      <c r="F149" s="16"/>
      <c r="G149" s="2"/>
      <c r="H149" s="2"/>
      <c r="I149" s="2"/>
    </row>
    <row r="150" spans="1:9" ht="12.75">
      <c r="A150" s="16"/>
      <c r="B150" s="11"/>
      <c r="C150" s="19"/>
      <c r="D150" s="16"/>
      <c r="E150" s="16"/>
      <c r="F150" s="16"/>
      <c r="G150" s="2"/>
      <c r="H150" s="2"/>
      <c r="I150" s="2"/>
    </row>
    <row r="151" spans="1:9" ht="12.75">
      <c r="A151" s="16" t="s">
        <v>70</v>
      </c>
      <c r="B151" s="11"/>
      <c r="C151" s="19">
        <f>+B146*1.02</f>
        <v>102000</v>
      </c>
      <c r="D151" s="16"/>
      <c r="E151" s="16"/>
      <c r="F151" s="16"/>
      <c r="G151" s="2"/>
      <c r="H151" s="2"/>
      <c r="I151" s="2"/>
    </row>
    <row r="152" spans="1:9" ht="12.75">
      <c r="A152" s="16"/>
      <c r="B152" s="11"/>
      <c r="C152" s="19"/>
      <c r="D152" s="16"/>
      <c r="E152" s="16"/>
      <c r="F152" s="16"/>
      <c r="G152" s="2"/>
      <c r="H152" s="2"/>
      <c r="I152" s="2"/>
    </row>
    <row r="153" spans="1:6" ht="12.75">
      <c r="A153" s="16" t="s">
        <v>24</v>
      </c>
      <c r="B153" s="11"/>
      <c r="C153" s="11"/>
      <c r="D153" s="19" t="s">
        <v>71</v>
      </c>
      <c r="E153" s="11"/>
      <c r="F153" s="11">
        <v>0.90909</v>
      </c>
    </row>
    <row r="154" spans="1:6" ht="12.75">
      <c r="A154" s="16"/>
      <c r="B154" s="11"/>
      <c r="C154" s="11" t="s">
        <v>25</v>
      </c>
      <c r="D154" s="18">
        <f>+C151*F153</f>
        <v>92727.18</v>
      </c>
      <c r="E154" s="11"/>
      <c r="F154" s="11"/>
    </row>
    <row r="155" spans="1:6" ht="12.75">
      <c r="A155" s="16"/>
      <c r="B155" s="11"/>
      <c r="C155" s="11"/>
      <c r="D155" s="11"/>
      <c r="E155" s="11"/>
      <c r="F155" s="11"/>
    </row>
    <row r="156" spans="1:6" ht="12.75">
      <c r="A156" s="16" t="s">
        <v>5</v>
      </c>
      <c r="B156" s="11"/>
      <c r="C156" s="18">
        <f>+B146</f>
        <v>100000</v>
      </c>
      <c r="D156" s="19"/>
      <c r="E156" s="21">
        <v>35796</v>
      </c>
      <c r="F156" s="11"/>
    </row>
    <row r="157" spans="1:6" ht="12.75">
      <c r="A157" s="16" t="s">
        <v>28</v>
      </c>
      <c r="B157" s="11"/>
      <c r="C157" s="11"/>
      <c r="D157" s="18">
        <f>+D154</f>
        <v>92727.18</v>
      </c>
      <c r="E157" s="19"/>
      <c r="F157" s="11"/>
    </row>
    <row r="158" spans="1:6" ht="12.75">
      <c r="A158" s="16" t="s">
        <v>29</v>
      </c>
      <c r="B158" s="11"/>
      <c r="C158" s="11"/>
      <c r="D158" s="18">
        <f>+C156-D157</f>
        <v>7272.820000000007</v>
      </c>
      <c r="E158" s="19"/>
      <c r="F158" s="11"/>
    </row>
    <row r="159" spans="1:6" ht="12.75">
      <c r="A159" s="16"/>
      <c r="B159" s="11"/>
      <c r="C159" s="11"/>
      <c r="D159" s="11"/>
      <c r="E159" s="11"/>
      <c r="F159" s="11"/>
    </row>
    <row r="160" spans="1:6" ht="12.75">
      <c r="A160" s="16" t="s">
        <v>30</v>
      </c>
      <c r="B160" s="11"/>
      <c r="C160" s="18">
        <f>+D158</f>
        <v>7272.820000000007</v>
      </c>
      <c r="D160" s="11"/>
      <c r="E160" s="21">
        <v>36160</v>
      </c>
      <c r="F160" s="11"/>
    </row>
    <row r="161" spans="1:6" ht="12.75">
      <c r="A161" s="16" t="s">
        <v>6</v>
      </c>
      <c r="B161" s="11"/>
      <c r="C161" s="18">
        <f>+B146*0.02</f>
        <v>2000</v>
      </c>
      <c r="D161" s="11"/>
      <c r="E161" s="21"/>
      <c r="F161" s="11"/>
    </row>
    <row r="162" spans="1:6" ht="12.75">
      <c r="A162" s="16" t="s">
        <v>31</v>
      </c>
      <c r="B162" s="11"/>
      <c r="C162" s="11"/>
      <c r="D162" s="18">
        <f>+C160+C161</f>
        <v>9272.820000000007</v>
      </c>
      <c r="E162" s="11"/>
      <c r="F162" s="11"/>
    </row>
    <row r="164" spans="1:5" ht="12.75">
      <c r="A164" t="s">
        <v>8</v>
      </c>
      <c r="C164" s="15">
        <f>+C151</f>
        <v>102000</v>
      </c>
      <c r="E164" s="14">
        <v>36161</v>
      </c>
    </row>
    <row r="165" spans="1:4" ht="12.75">
      <c r="A165" t="s">
        <v>37</v>
      </c>
      <c r="D165" s="12">
        <f>+C156</f>
        <v>100000</v>
      </c>
    </row>
    <row r="166" spans="1:4" ht="12.75">
      <c r="A166" t="s">
        <v>18</v>
      </c>
      <c r="D166" s="12">
        <f>+C161</f>
        <v>2000</v>
      </c>
    </row>
    <row r="168" ht="12.75">
      <c r="A168" t="s">
        <v>63</v>
      </c>
    </row>
    <row r="170" spans="1:10" ht="12.75">
      <c r="A170" s="2" t="s">
        <v>3</v>
      </c>
      <c r="B170" s="7">
        <v>100000</v>
      </c>
      <c r="C170" t="s">
        <v>65</v>
      </c>
      <c r="D170">
        <v>0.62092</v>
      </c>
      <c r="E170">
        <f>+B170*D170</f>
        <v>62092</v>
      </c>
      <c r="F170" s="2"/>
      <c r="G170" s="2"/>
      <c r="H170" s="2"/>
      <c r="I170" s="2"/>
      <c r="J170" s="2"/>
    </row>
    <row r="171" spans="1:9" ht="12.75">
      <c r="A171" s="2" t="s">
        <v>4</v>
      </c>
      <c r="B171" s="6">
        <v>0.02</v>
      </c>
      <c r="F171" s="2"/>
      <c r="G171" s="2"/>
      <c r="H171" s="2"/>
      <c r="I171" s="2"/>
    </row>
    <row r="172" spans="1:9" ht="12.75">
      <c r="A172" s="2" t="s">
        <v>64</v>
      </c>
      <c r="B172" s="7">
        <f>+B170*B171</f>
        <v>2000</v>
      </c>
      <c r="C172" t="s">
        <v>66</v>
      </c>
      <c r="D172">
        <v>3.79079</v>
      </c>
      <c r="E172">
        <f>+B172*D172</f>
        <v>7581.58</v>
      </c>
      <c r="F172" s="2"/>
      <c r="G172" s="2"/>
      <c r="H172" s="2"/>
      <c r="I172" s="2"/>
    </row>
    <row r="173" spans="1:9" ht="12.75">
      <c r="A173" s="2" t="s">
        <v>13</v>
      </c>
      <c r="B173" s="8">
        <v>35796</v>
      </c>
      <c r="F173" s="2"/>
      <c r="G173" s="2"/>
      <c r="H173" s="2"/>
      <c r="I173" s="2"/>
    </row>
    <row r="174" spans="1:9" ht="12.75">
      <c r="A174" s="2" t="s">
        <v>14</v>
      </c>
      <c r="B174" s="8">
        <v>37622</v>
      </c>
      <c r="F174" s="2"/>
      <c r="G174" s="2"/>
      <c r="H174" s="2"/>
      <c r="I174" s="2"/>
    </row>
    <row r="175" spans="6:9" ht="12.75">
      <c r="F175" s="2"/>
      <c r="G175" s="2"/>
      <c r="H175" s="2"/>
      <c r="I175" s="2"/>
    </row>
    <row r="176" spans="1:6" ht="12.75">
      <c r="A176" t="s">
        <v>67</v>
      </c>
      <c r="E176">
        <f>+E170+E172</f>
        <v>69673.58</v>
      </c>
      <c r="F176" s="2"/>
    </row>
    <row r="177" ht="12.75">
      <c r="F177" s="2"/>
    </row>
    <row r="178" spans="1:6" ht="12.75">
      <c r="A178" t="s">
        <v>62</v>
      </c>
      <c r="B178" s="12">
        <f>+B170</f>
        <v>100000</v>
      </c>
      <c r="D178" s="14">
        <v>35796</v>
      </c>
      <c r="F178" s="2"/>
    </row>
    <row r="179" spans="1:6" ht="12.75">
      <c r="A179" t="s">
        <v>61</v>
      </c>
      <c r="C179">
        <f>+E176</f>
        <v>69673.58</v>
      </c>
      <c r="F179" s="2"/>
    </row>
    <row r="180" spans="1:6" ht="12.75">
      <c r="A180" t="s">
        <v>68</v>
      </c>
      <c r="C180" s="12">
        <f>+B178-C179</f>
        <v>30326.42</v>
      </c>
      <c r="F180" s="2"/>
    </row>
    <row r="181" spans="3:6" ht="12.75">
      <c r="C181" s="12"/>
      <c r="F181" s="2"/>
    </row>
    <row r="182" spans="1:6" ht="12.75">
      <c r="A182" t="s">
        <v>6</v>
      </c>
      <c r="B182" s="12">
        <f>+B185</f>
        <v>2000</v>
      </c>
      <c r="C182" s="12"/>
      <c r="D182" s="14">
        <v>36160</v>
      </c>
      <c r="F182" s="2"/>
    </row>
    <row r="183" spans="1:6" ht="12.75">
      <c r="A183" t="s">
        <v>36</v>
      </c>
      <c r="B183" s="12">
        <f>+E197</f>
        <v>4967.358</v>
      </c>
      <c r="C183" s="12"/>
      <c r="F183" s="2"/>
    </row>
    <row r="184" spans="1:6" ht="12.75">
      <c r="A184" t="s">
        <v>31</v>
      </c>
      <c r="C184" s="12">
        <f>+C197</f>
        <v>6967.358</v>
      </c>
      <c r="F184" s="2"/>
    </row>
    <row r="185" spans="1:6" ht="12.75">
      <c r="A185" t="s">
        <v>8</v>
      </c>
      <c r="B185" s="12">
        <f>+B172</f>
        <v>2000</v>
      </c>
      <c r="D185" s="14">
        <v>36161</v>
      </c>
      <c r="F185" s="2"/>
    </row>
    <row r="186" spans="1:6" ht="12.75">
      <c r="A186" t="s">
        <v>18</v>
      </c>
      <c r="C186" s="12">
        <f>+B185</f>
        <v>2000</v>
      </c>
      <c r="F186" s="2"/>
    </row>
    <row r="187" spans="1:6" ht="12.75">
      <c r="A187" s="2"/>
      <c r="B187" s="2"/>
      <c r="C187" s="3"/>
      <c r="D187" s="2"/>
      <c r="E187" s="2"/>
      <c r="F187" s="2"/>
    </row>
    <row r="188" spans="1:6" ht="12.75">
      <c r="A188" s="2" t="s">
        <v>39</v>
      </c>
      <c r="B188" s="2"/>
      <c r="C188" s="2"/>
      <c r="D188" s="3"/>
      <c r="E188" s="2"/>
      <c r="F188" s="2"/>
    </row>
    <row r="189" spans="1:6" ht="12.75">
      <c r="A189" s="2" t="s">
        <v>40</v>
      </c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3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2:6" ht="12.75">
      <c r="B192" s="2"/>
      <c r="C192" s="11" t="s">
        <v>41</v>
      </c>
      <c r="D192" s="11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10" t="s">
        <v>42</v>
      </c>
      <c r="B194" s="10" t="s">
        <v>43</v>
      </c>
      <c r="C194" s="10" t="s">
        <v>43</v>
      </c>
      <c r="D194" s="10" t="s">
        <v>45</v>
      </c>
      <c r="E194" s="10" t="s">
        <v>47</v>
      </c>
      <c r="F194" s="2"/>
    </row>
    <row r="195" spans="1:6" ht="12.75">
      <c r="A195" s="10"/>
      <c r="B195" s="10" t="s">
        <v>44</v>
      </c>
      <c r="C195" s="10" t="s">
        <v>2</v>
      </c>
      <c r="D195" s="10" t="s">
        <v>46</v>
      </c>
      <c r="E195" s="10" t="s">
        <v>48</v>
      </c>
      <c r="F195" s="2"/>
    </row>
    <row r="197" spans="1:5" ht="12.75">
      <c r="A197" s="12">
        <f>+E176</f>
        <v>69673.58</v>
      </c>
      <c r="B197" s="13">
        <v>0.1</v>
      </c>
      <c r="C197" s="12">
        <f>+A197*B197</f>
        <v>6967.358</v>
      </c>
      <c r="D197" s="12">
        <v>2000</v>
      </c>
      <c r="E197" s="12">
        <f>+C197-D197</f>
        <v>4967.358</v>
      </c>
    </row>
    <row r="198" spans="1:5" ht="12.75">
      <c r="A198" s="12">
        <f>+A197+E197</f>
        <v>74640.938</v>
      </c>
      <c r="B198" s="13">
        <v>0.1</v>
      </c>
      <c r="C198" s="12">
        <f>+A198*B198</f>
        <v>7464.0938</v>
      </c>
      <c r="D198" s="12">
        <v>2000</v>
      </c>
      <c r="E198" s="12">
        <f>+C198-D198</f>
        <v>5464.0938</v>
      </c>
    </row>
    <row r="199" spans="1:5" ht="12.75">
      <c r="A199" s="12">
        <f>+A198+E198</f>
        <v>80105.0318</v>
      </c>
      <c r="B199" s="13">
        <v>0.1</v>
      </c>
      <c r="C199" s="12">
        <f>+A199*B199</f>
        <v>8010.50318</v>
      </c>
      <c r="D199" s="12">
        <v>2000</v>
      </c>
      <c r="E199" s="12">
        <f>+C199-D199</f>
        <v>6010.50318</v>
      </c>
    </row>
    <row r="200" spans="1:5" ht="12.75">
      <c r="A200" s="12">
        <f>+A199+E199</f>
        <v>86115.53498</v>
      </c>
      <c r="B200" s="13">
        <v>0.1</v>
      </c>
      <c r="C200" s="12">
        <f>+A200*B200</f>
        <v>8611.553498</v>
      </c>
      <c r="D200" s="12">
        <v>2000</v>
      </c>
      <c r="E200" s="12">
        <f>+C200-D200</f>
        <v>6611.553497999999</v>
      </c>
    </row>
    <row r="201" spans="1:5" ht="12.75">
      <c r="A201" s="12">
        <f>+A200+E200</f>
        <v>92727.08847799999</v>
      </c>
      <c r="B201" s="13">
        <v>0.1</v>
      </c>
      <c r="C201" s="12">
        <f>+A201*B201</f>
        <v>9272.708847799999</v>
      </c>
      <c r="D201" s="12">
        <v>102000</v>
      </c>
      <c r="E201" s="12">
        <f>+C201-D201</f>
        <v>-92727.2911522</v>
      </c>
    </row>
    <row r="202" ht="12.75">
      <c r="A202" s="12">
        <f>+A201+E201</f>
        <v>-0.2026742000161903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receivable</dc:title>
  <dc:subject/>
  <dc:creator>Nick Haynes</dc:creator>
  <cp:keywords/>
  <dc:description/>
  <cp:lastModifiedBy>hfact004</cp:lastModifiedBy>
  <cp:lastPrinted>1998-02-16T23:47:27Z</cp:lastPrinted>
  <dcterms:created xsi:type="dcterms:W3CDTF">1998-02-17T01:18:56Z</dcterms:created>
  <dcterms:modified xsi:type="dcterms:W3CDTF">2008-09-30T21:46:40Z</dcterms:modified>
  <cp:category/>
  <cp:version/>
  <cp:contentType/>
  <cp:contentStatus/>
</cp:coreProperties>
</file>