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446" windowWidth="16935" windowHeight="9765" tabRatio="334" firstSheet="6" activeTab="6"/>
  </bookViews>
  <sheets>
    <sheet name="Faculty" sheetId="1" r:id="rId1"/>
    <sheet name="Origin" sheetId="2" r:id="rId2"/>
    <sheet name="Financial" sheetId="3" r:id="rId3"/>
    <sheet name="Top Majors" sheetId="4" r:id="rId4"/>
    <sheet name="Enrollment" sheetId="5" state="hidden" r:id="rId5"/>
    <sheet name="Degree" sheetId="6" state="hidden" r:id="rId6"/>
    <sheet name="Web General" sheetId="7" r:id="rId7"/>
    <sheet name="Graph" sheetId="8" state="hidden" r:id="rId8"/>
    <sheet name="Sheet1" sheetId="9" state="hidden" r:id="rId9"/>
    <sheet name="Data" sheetId="10" state="hidden" r:id="rId10"/>
  </sheets>
  <definedNames>
    <definedName name="_xlnm.Print_Area" localSheetId="5">'Degree'!$A$1:$G$89</definedName>
    <definedName name="_xlnm.Print_Area" localSheetId="4">'Enrollment'!$A$1:$H$115</definedName>
    <definedName name="_xlnm.Print_Area" localSheetId="0">'Faculty'!#REF!</definedName>
    <definedName name="_xlnm.Print_Area" localSheetId="2">'Financial'!#REF!</definedName>
    <definedName name="_xlnm.Print_Area" localSheetId="7">'Graph'!$B$1:$S$111</definedName>
    <definedName name="_xlnm.Print_Area" localSheetId="1">'Origin'!#REF!</definedName>
    <definedName name="_xlnm.Print_Area" localSheetId="3">'Top Majors'!$A$1:$F$29</definedName>
    <definedName name="_xlnm.Print_Area" localSheetId="6">'Web General'!$A$1:$Q$112</definedName>
  </definedNames>
  <calcPr fullCalcOnLoad="1"/>
</workbook>
</file>

<file path=xl/sharedStrings.xml><?xml version="1.0" encoding="utf-8"?>
<sst xmlns="http://schemas.openxmlformats.org/spreadsheetml/2006/main" count="1361" uniqueCount="365">
  <si>
    <t>Counties</t>
  </si>
  <si>
    <t>Headcount</t>
  </si>
  <si>
    <t>Percent</t>
  </si>
  <si>
    <t>First-Time Freshman</t>
  </si>
  <si>
    <t>California Public High School</t>
  </si>
  <si>
    <t>California Private High School</t>
  </si>
  <si>
    <t>Other State/Country</t>
  </si>
  <si>
    <t>New Undergraduate Transfers</t>
  </si>
  <si>
    <t>California Community College</t>
  </si>
  <si>
    <t>California State University</t>
  </si>
  <si>
    <t>University of California</t>
  </si>
  <si>
    <t>Private Institutions</t>
  </si>
  <si>
    <t>Resident</t>
  </si>
  <si>
    <t>Non-Resident</t>
  </si>
  <si>
    <t>New Graduates</t>
  </si>
  <si>
    <t>Academic Level</t>
  </si>
  <si>
    <t xml:space="preserve">   FTES  </t>
  </si>
  <si>
    <t>Freshman</t>
  </si>
  <si>
    <t>Sophomore</t>
  </si>
  <si>
    <t>Junior</t>
  </si>
  <si>
    <t>Senior</t>
  </si>
  <si>
    <t>Full-Time</t>
  </si>
  <si>
    <t>Undergraduate</t>
  </si>
  <si>
    <t>Part-Time</t>
  </si>
  <si>
    <t>Graduate</t>
  </si>
  <si>
    <t>Total Staff</t>
  </si>
  <si>
    <t xml:space="preserve">Gender </t>
  </si>
  <si>
    <t>Men</t>
  </si>
  <si>
    <t>Women</t>
  </si>
  <si>
    <t>Total Faculty</t>
  </si>
  <si>
    <t>Full-Time Faculty Ethnicity</t>
  </si>
  <si>
    <t xml:space="preserve">  Amount  </t>
  </si>
  <si>
    <t>African American</t>
  </si>
  <si>
    <t xml:space="preserve">American Indian </t>
  </si>
  <si>
    <t>Asian American</t>
  </si>
  <si>
    <t>Lower Division</t>
  </si>
  <si>
    <t xml:space="preserve">Latino </t>
  </si>
  <si>
    <t>Upper Division</t>
  </si>
  <si>
    <t>White, Non-Latino</t>
  </si>
  <si>
    <t>Other</t>
  </si>
  <si>
    <t>Full-Time:</t>
  </si>
  <si>
    <t xml:space="preserve">   Men</t>
  </si>
  <si>
    <t>Full-Time Faculty by Rank</t>
  </si>
  <si>
    <t xml:space="preserve">   Women</t>
  </si>
  <si>
    <t>Professor</t>
  </si>
  <si>
    <t>Associate Professor</t>
  </si>
  <si>
    <t>Part-Time:</t>
  </si>
  <si>
    <t>Assistant Professor</t>
  </si>
  <si>
    <t>Instructor/Other</t>
  </si>
  <si>
    <r>
      <t>Source:</t>
    </r>
    <r>
      <rPr>
        <sz val="13"/>
        <rFont val="Times New Roman"/>
        <family val="1"/>
      </rPr>
      <t xml:space="preserve"> Enrollment Report System - Student (ERSS).</t>
    </r>
  </si>
  <si>
    <t>Graduates</t>
  </si>
  <si>
    <t>Undergraduate Degrees</t>
  </si>
  <si>
    <t>Graduate Degrees</t>
  </si>
  <si>
    <t>Average Age</t>
  </si>
  <si>
    <t>All Students</t>
  </si>
  <si>
    <t>Total Student Ethnicity</t>
  </si>
  <si>
    <t>Total Degrees by College</t>
  </si>
  <si>
    <t>Arts, Media,Communications</t>
  </si>
  <si>
    <t>Business Admin &amp; Econ</t>
  </si>
  <si>
    <t>Health &amp; Human Development</t>
  </si>
  <si>
    <t>Bachelor's</t>
  </si>
  <si>
    <t>Education</t>
  </si>
  <si>
    <t>Master's</t>
  </si>
  <si>
    <t>Engineering &amp; Computer</t>
  </si>
  <si>
    <t>Total Degrees</t>
  </si>
  <si>
    <t>Humanities</t>
  </si>
  <si>
    <t>Science &amp; Mathematics</t>
  </si>
  <si>
    <t>Social &amp; Behavioral Science</t>
  </si>
  <si>
    <t>Special/Interdisciplinary</t>
  </si>
  <si>
    <t>Total Student Enrollment</t>
  </si>
  <si>
    <t>by College</t>
  </si>
  <si>
    <t>Business Admin &amp; Economics</t>
  </si>
  <si>
    <t>Undeclared/Special</t>
  </si>
  <si>
    <r>
      <t>Source:</t>
    </r>
    <r>
      <rPr>
        <sz val="13"/>
        <rFont val="Times New Roman"/>
        <family val="1"/>
      </rPr>
      <t xml:space="preserve"> Enrollment Reporting System - Degree (ERSD).</t>
    </r>
  </si>
  <si>
    <t>Fall Term Enrollment</t>
  </si>
  <si>
    <t>x</t>
  </si>
  <si>
    <t>FTES</t>
  </si>
  <si>
    <t>Head</t>
  </si>
  <si>
    <t>%</t>
  </si>
  <si>
    <t>Total</t>
  </si>
  <si>
    <t>All Gender (Total University)</t>
  </si>
  <si>
    <t>UG</t>
  </si>
  <si>
    <t>GD</t>
  </si>
  <si>
    <t>Full -Time Enrollment</t>
  </si>
  <si>
    <t>Part-Time Enrollment</t>
  </si>
  <si>
    <t>Number</t>
  </si>
  <si>
    <t>Enrollment In Major</t>
  </si>
  <si>
    <t>Degrees Conferred</t>
  </si>
  <si>
    <t>Bachelor's Degrees by</t>
  </si>
  <si>
    <t>Grad's Degrees by Program</t>
  </si>
  <si>
    <t>Enrollment</t>
  </si>
  <si>
    <t>Degrees</t>
  </si>
  <si>
    <t>Los Angeles</t>
  </si>
  <si>
    <t>Ventura</t>
  </si>
  <si>
    <t>All Others</t>
  </si>
  <si>
    <t>Other States</t>
  </si>
  <si>
    <t>Undergraduate Transfers</t>
  </si>
  <si>
    <t>Faculty &amp; Staff</t>
  </si>
  <si>
    <t>Ethnicity</t>
  </si>
  <si>
    <t>Academic Rank</t>
  </si>
  <si>
    <t>Limited (Less than 6 Units)</t>
  </si>
  <si>
    <t>Regular (6 Units or Greater)</t>
  </si>
  <si>
    <t>Grants</t>
  </si>
  <si>
    <t>Scholarships</t>
  </si>
  <si>
    <t>Loans</t>
  </si>
  <si>
    <t>Federal Work Study</t>
  </si>
  <si>
    <t>Other Assistance</t>
  </si>
  <si>
    <t>89/90</t>
  </si>
  <si>
    <t>Check both ethnic pies and make sure they recalibrate correctly!!!!</t>
  </si>
  <si>
    <t>92/93</t>
  </si>
  <si>
    <t>86/87</t>
  </si>
  <si>
    <t>95/96</t>
  </si>
  <si>
    <t>98/99</t>
  </si>
  <si>
    <t>pg34</t>
  </si>
  <si>
    <t>Pg 36</t>
  </si>
  <si>
    <t># Recipients</t>
  </si>
  <si>
    <t>$ Amount</t>
  </si>
  <si>
    <t>Ethnicity Of Degree Receipients</t>
  </si>
  <si>
    <t>2000/01 Estimated Tuition &amp; Fees for Full Time Students</t>
  </si>
  <si>
    <t>x2118 call steve who ever answers the phone</t>
  </si>
  <si>
    <t>Recipients</t>
  </si>
  <si>
    <t>Ssn</t>
  </si>
  <si>
    <t>FT</t>
  </si>
  <si>
    <t>F</t>
  </si>
  <si>
    <t>M</t>
  </si>
  <si>
    <t>DOB</t>
  </si>
  <si>
    <t>SSN_2</t>
  </si>
  <si>
    <t>Average</t>
  </si>
  <si>
    <t>PT</t>
  </si>
  <si>
    <t>American Indian</t>
  </si>
  <si>
    <t>International</t>
  </si>
  <si>
    <t>White</t>
  </si>
  <si>
    <t>ACCOUNTING</t>
  </si>
  <si>
    <t>ART</t>
  </si>
  <si>
    <t>BIOLOGY</t>
  </si>
  <si>
    <t>BUSINESS ADMIN</t>
  </si>
  <si>
    <t>CHILD DEVELOP</t>
  </si>
  <si>
    <t>COMMUN DISORDR</t>
  </si>
  <si>
    <t>ELECTRICAL ENG</t>
  </si>
  <si>
    <t>ENGLISH</t>
  </si>
  <si>
    <t>FAMILY/CONSMR</t>
  </si>
  <si>
    <t>GENERAL PSYCH</t>
  </si>
  <si>
    <t>KINESIOLOGY</t>
  </si>
  <si>
    <t>LIBRL STUDIES</t>
  </si>
  <si>
    <t>MARKETING</t>
  </si>
  <si>
    <t>ORGNZT SY MGMT</t>
  </si>
  <si>
    <t>RADIO/TV/BRDCS</t>
  </si>
  <si>
    <t>SOC/WELFARE</t>
  </si>
  <si>
    <t>SOCIOLOGY</t>
  </si>
  <si>
    <t>SPEECH COMMUN</t>
  </si>
  <si>
    <t>ADMIN/SUPER</t>
  </si>
  <si>
    <t>COUNSELING</t>
  </si>
  <si>
    <t>ENG MANAGEMENT</t>
  </si>
  <si>
    <t>GENERAL EDUC</t>
  </si>
  <si>
    <t>PUBLIC ADMIN</t>
  </si>
  <si>
    <t>SPECIAL EDUC</t>
  </si>
  <si>
    <t>Private Institution</t>
  </si>
  <si>
    <t>94/95</t>
  </si>
  <si>
    <t>Faculty</t>
  </si>
  <si>
    <t>Staff</t>
  </si>
  <si>
    <t>Faculty by Rank</t>
  </si>
  <si>
    <t>Associate Prof.</t>
  </si>
  <si>
    <t>Assistant Prof.</t>
  </si>
  <si>
    <t>rebench</t>
  </si>
  <si>
    <t>% of Col</t>
  </si>
  <si>
    <t>BA</t>
  </si>
  <si>
    <t>MA</t>
  </si>
  <si>
    <t>College of Arts, Media, &amp; Comm</t>
  </si>
  <si>
    <t>College of Business &amp; Econ</t>
  </si>
  <si>
    <t>College of Education</t>
  </si>
  <si>
    <t>College of Eng/Comp Sci</t>
  </si>
  <si>
    <t>College of Health &amp; Human Dev</t>
  </si>
  <si>
    <t>College of Humanities</t>
  </si>
  <si>
    <t>College of Science and Math</t>
  </si>
  <si>
    <t>College of Social/Behavior Sci</t>
  </si>
  <si>
    <t>University</t>
  </si>
  <si>
    <t>San Diego</t>
  </si>
  <si>
    <t>Award Status</t>
  </si>
  <si>
    <t>A</t>
  </si>
  <si>
    <t>Aid Year</t>
  </si>
  <si>
    <t>Group of Fin Aid Type</t>
  </si>
  <si>
    <t>Fin Aid Type</t>
  </si>
  <si>
    <t>Emplid</t>
  </si>
  <si>
    <t>Accept Amount</t>
  </si>
  <si>
    <t>Loan</t>
  </si>
  <si>
    <t>L</t>
  </si>
  <si>
    <t>Grant</t>
  </si>
  <si>
    <t>G</t>
  </si>
  <si>
    <t>Schlarship</t>
  </si>
  <si>
    <t>S</t>
  </si>
  <si>
    <t>Workstudy</t>
  </si>
  <si>
    <t>W</t>
  </si>
  <si>
    <t>Count Distinct</t>
  </si>
  <si>
    <t>Financial Aid Awards 2006/07</t>
  </si>
  <si>
    <t>Unduplicated Total</t>
  </si>
  <si>
    <t>Headcount:</t>
  </si>
  <si>
    <t>FTES:</t>
  </si>
  <si>
    <t>Pending solar hr.csun.edu</t>
  </si>
  <si>
    <t>Total Fall Enrollment 1958-2008</t>
  </si>
  <si>
    <t>FINANCE</t>
  </si>
  <si>
    <t>Fall 2008 Enrollment</t>
  </si>
  <si>
    <t>Financial Aid Awards 2007/08</t>
  </si>
  <si>
    <t>Total Degrees 1963/64 to 2007/08</t>
  </si>
  <si>
    <t>SSN</t>
  </si>
  <si>
    <t>Outside CA, in US</t>
  </si>
  <si>
    <t>Elsewhere in CA</t>
  </si>
  <si>
    <t>Outside US</t>
  </si>
  <si>
    <t>Santa Barbara</t>
  </si>
  <si>
    <t>Orange</t>
  </si>
  <si>
    <t>Riverside</t>
  </si>
  <si>
    <t>San Bernardino</t>
  </si>
  <si>
    <t>Kern</t>
  </si>
  <si>
    <t>Count</t>
  </si>
  <si>
    <t>Fall Term 2009</t>
  </si>
  <si>
    <t>Latino/a</t>
  </si>
  <si>
    <t>Unknown (includes Other)</t>
  </si>
  <si>
    <t>Pacific Isl</t>
  </si>
  <si>
    <t>DEGREE INFORMATION</t>
  </si>
  <si>
    <t>Extension (credit)</t>
  </si>
  <si>
    <t>FTF</t>
  </si>
  <si>
    <t>Cal Public High School</t>
  </si>
  <si>
    <t>Cal Private High School</t>
  </si>
  <si>
    <t>FTT</t>
  </si>
  <si>
    <t>Cal Community College</t>
  </si>
  <si>
    <t>CSU</t>
  </si>
  <si>
    <t>UC</t>
  </si>
  <si>
    <t>Grad</t>
  </si>
  <si>
    <t>NA</t>
  </si>
  <si>
    <t>Other CA</t>
  </si>
  <si>
    <t>Business &amp; Economics</t>
  </si>
  <si>
    <t>Social &amp; Behavioral Sciences</t>
  </si>
  <si>
    <t>Arts, Media,Communication</t>
  </si>
  <si>
    <t>First-Time Freshmen</t>
  </si>
  <si>
    <t>JOURNALISM</t>
  </si>
  <si>
    <t>Resident Fees</t>
  </si>
  <si>
    <t>Non-Resident (Fees &amp; Tuition)</t>
  </si>
  <si>
    <t>Always check NEW student groups</t>
  </si>
  <si>
    <t>Always check order</t>
  </si>
  <si>
    <t>check this one</t>
  </si>
  <si>
    <t>Phd</t>
  </si>
  <si>
    <t>degrees</t>
  </si>
  <si>
    <t>Master's/Ph.D</t>
  </si>
  <si>
    <t>gd</t>
  </si>
  <si>
    <t>no longer calc</t>
  </si>
  <si>
    <t>Missing</t>
  </si>
  <si>
    <t>Ipeds part D for tuition or residents # 6488, 17648</t>
  </si>
  <si>
    <t>x 10/18/11</t>
  </si>
  <si>
    <t>UNDECIDED</t>
  </si>
  <si>
    <t>Do 11 for UG Only</t>
  </si>
  <si>
    <t>since you have to backup 1</t>
  </si>
  <si>
    <t>$</t>
  </si>
  <si>
    <t>head</t>
  </si>
  <si>
    <t>SECONDARY EDUC</t>
  </si>
  <si>
    <t>PHYSICL THERPY</t>
  </si>
  <si>
    <t>12/13</t>
  </si>
  <si>
    <t>http://www.csun.edu/financialaid/basics/cost.php</t>
  </si>
  <si>
    <t>Tui fees</t>
  </si>
  <si>
    <t>HUMANITIES</t>
  </si>
  <si>
    <t>MECHANICAL ENG</t>
  </si>
  <si>
    <t>HEALTH ED(MPH)</t>
  </si>
  <si>
    <t>HEALTH CARE</t>
  </si>
  <si>
    <t>TAXATION</t>
  </si>
  <si>
    <t>ENVIR HEALTH</t>
  </si>
  <si>
    <t>STRUCTURAL ENG</t>
  </si>
  <si>
    <t>HISTORY</t>
  </si>
  <si>
    <t>MASS COMMUNCTN</t>
  </si>
  <si>
    <t>GEOGRAPHY</t>
  </si>
  <si>
    <t>COMPUTER SCI</t>
  </si>
  <si>
    <t>ENGINEERING</t>
  </si>
  <si>
    <t>THRM Hosp</t>
  </si>
  <si>
    <t>SPANISH</t>
  </si>
  <si>
    <t>ED LEADERSHIP</t>
  </si>
  <si>
    <t>SCREENWRITING</t>
  </si>
  <si>
    <t>PHYSICS</t>
  </si>
  <si>
    <t>MANF ENGR</t>
  </si>
  <si>
    <t>LINGUISTICS</t>
  </si>
  <si>
    <t>MUSIC</t>
  </si>
  <si>
    <t>EdD</t>
  </si>
  <si>
    <t>POLITICAL SCI</t>
  </si>
  <si>
    <t>RECREATION</t>
  </si>
  <si>
    <t>Assistive Tech</t>
  </si>
  <si>
    <t>GEOLOGY</t>
  </si>
  <si>
    <t>ANTHROPOLOGY</t>
  </si>
  <si>
    <t>SOFTWARE ENG</t>
  </si>
  <si>
    <t>MEX AM STUDIES</t>
  </si>
  <si>
    <t>THEATRE ARTS</t>
  </si>
  <si>
    <t>SPECIAL MAJOR</t>
  </si>
  <si>
    <t>MFA</t>
  </si>
  <si>
    <t>BIOCHEMISTRY</t>
  </si>
  <si>
    <t>MATHEMATICS</t>
  </si>
  <si>
    <t>CHEMISTRY</t>
  </si>
  <si>
    <t>KNOWLEDGE MGMT</t>
  </si>
  <si>
    <t>ENGLSH SEC LAN</t>
  </si>
  <si>
    <t>DEAF STUDIES</t>
  </si>
  <si>
    <t>Pub Health Pro</t>
  </si>
  <si>
    <t>ECONOMICS</t>
  </si>
  <si>
    <t>CIVIL ENGR</t>
  </si>
  <si>
    <t>MGMT INFO SYS</t>
  </si>
  <si>
    <t>URBAN STUDIES</t>
  </si>
  <si>
    <t>Nursing RN-BS</t>
  </si>
  <si>
    <t>NURSING</t>
  </si>
  <si>
    <t>HEALTH SCIENCE</t>
  </si>
  <si>
    <t>Radiologic</t>
  </si>
  <si>
    <t>CONSTRUCT ENG</t>
  </si>
  <si>
    <t>PHILOSOPHY</t>
  </si>
  <si>
    <t>ATHL TRAINING</t>
  </si>
  <si>
    <t>AFRO AM STUDY</t>
  </si>
  <si>
    <t>RELIGIOUS STDY</t>
  </si>
  <si>
    <t>ENG COMPUTER</t>
  </si>
  <si>
    <t>FOREIGN LANG</t>
  </si>
  <si>
    <t>WOMENS STUDIES</t>
  </si>
  <si>
    <t>ASIAN-AMERICAN</t>
  </si>
  <si>
    <t>Central Amer</t>
  </si>
  <si>
    <t>FRENCH</t>
  </si>
  <si>
    <t>JEWISH STUDIES</t>
  </si>
  <si>
    <t>0.2% American Indian (20)</t>
  </si>
  <si>
    <t>Comp Sci Info</t>
  </si>
  <si>
    <t>ENVIRNMNTL BIO</t>
  </si>
  <si>
    <t>WOMEN STDY</t>
  </si>
  <si>
    <t>PRE-NURSING</t>
  </si>
  <si>
    <t>APPLIED MATH</t>
  </si>
  <si>
    <t>STATISTICS</t>
  </si>
  <si>
    <t>Fall 2013 Enrollment</t>
  </si>
  <si>
    <t>Total Fall Enrollment 1963-2013</t>
  </si>
  <si>
    <t>0.2% American Indian (63)</t>
  </si>
  <si>
    <t>10.9% Asian American (4,180)</t>
  </si>
  <si>
    <t>5.9% African American (2,276)</t>
  </si>
  <si>
    <t>38.0% Latino/a (14,553)</t>
  </si>
  <si>
    <t>0.3% Pacific Isl (110)</t>
  </si>
  <si>
    <t>7.7% International (2,968)</t>
  </si>
  <si>
    <t>27.2% White (10,432)</t>
  </si>
  <si>
    <t>9.7% Other (3,728)</t>
  </si>
  <si>
    <t>Programs Fall 2013</t>
  </si>
  <si>
    <t>Fall 2013</t>
  </si>
  <si>
    <t>2012/13</t>
  </si>
  <si>
    <t>p1</t>
  </si>
  <si>
    <t>p2</t>
  </si>
  <si>
    <t>p3</t>
  </si>
  <si>
    <t>p4</t>
  </si>
  <si>
    <t>p5</t>
  </si>
  <si>
    <t>67/68</t>
  </si>
  <si>
    <t>76/77</t>
  </si>
  <si>
    <t>85/86</t>
  </si>
  <si>
    <t>03/04</t>
  </si>
  <si>
    <t>5.3% African American (461)</t>
  </si>
  <si>
    <t>10.2% Asian American (891)</t>
  </si>
  <si>
    <t>7.3% International (640)</t>
  </si>
  <si>
    <t>25.2% Latino/a (2,198)</t>
  </si>
  <si>
    <t>0.6% Pacific Isl (52)</t>
  </si>
  <si>
    <t>17.8% Other (1,557)</t>
  </si>
  <si>
    <t>33.4% White (2,917)</t>
  </si>
  <si>
    <t>Total Degrees 1967/68 to 2012/13</t>
  </si>
  <si>
    <t>Done</t>
  </si>
  <si>
    <t>Financial Aid Awards 2012/13</t>
  </si>
  <si>
    <t>13/14</t>
  </si>
  <si>
    <t>Latested!!!</t>
  </si>
  <si>
    <t>Take the fees (372 x 30) plus :tuition and fees from Part pricing information</t>
  </si>
  <si>
    <t>onot sure</t>
  </si>
  <si>
    <t>Fall 2013.14</t>
  </si>
  <si>
    <t>for 12/13 its 6525, 17685</t>
  </si>
  <si>
    <t>Indian</t>
  </si>
  <si>
    <t>Asian</t>
  </si>
  <si>
    <t>Pac Is</t>
  </si>
  <si>
    <t>latino</t>
  </si>
  <si>
    <t>adj to incl pI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</si>
</sst>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#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0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7"/>
      <name val="Times New Roman"/>
      <family val="1"/>
    </font>
    <font>
      <b/>
      <sz val="17"/>
      <name val="Times New Roman"/>
      <family val="1"/>
    </font>
    <font>
      <i/>
      <sz val="17"/>
      <name val="Times New Roman"/>
      <family val="1"/>
    </font>
    <font>
      <b/>
      <u val="single"/>
      <sz val="17"/>
      <name val="Times New Roman"/>
      <family val="1"/>
    </font>
    <font>
      <sz val="35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u val="single"/>
      <sz val="17"/>
      <name val="Times New Roman"/>
      <family val="1"/>
    </font>
    <font>
      <b/>
      <sz val="26"/>
      <name val="Arial"/>
      <family val="2"/>
    </font>
    <font>
      <sz val="17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10"/>
      <name val="Times New Roman"/>
      <family val="1"/>
    </font>
    <font>
      <sz val="10"/>
      <name val="Courier"/>
      <family val="3"/>
    </font>
    <font>
      <sz val="10"/>
      <color indexed="10"/>
      <name val="Arial"/>
      <family val="2"/>
    </font>
    <font>
      <i/>
      <u val="single"/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8.75"/>
      <color indexed="8"/>
      <name val="Arial"/>
      <family val="0"/>
    </font>
    <font>
      <sz val="11"/>
      <color indexed="8"/>
      <name val="Arial"/>
      <family val="0"/>
    </font>
    <font>
      <sz val="6.8"/>
      <color indexed="8"/>
      <name val="Arial"/>
      <family val="0"/>
    </font>
    <font>
      <sz val="10.75"/>
      <color indexed="8"/>
      <name val="Arial"/>
      <family val="0"/>
    </font>
    <font>
      <sz val="1.75"/>
      <color indexed="8"/>
      <name val="Arial"/>
      <family val="0"/>
    </font>
    <font>
      <sz val="1.5"/>
      <color indexed="8"/>
      <name val="Arial"/>
      <family val="0"/>
    </font>
    <font>
      <sz val="2"/>
      <color indexed="8"/>
      <name val="Arial"/>
      <family val="0"/>
    </font>
    <font>
      <sz val="1.3"/>
      <color indexed="8"/>
      <name val="Arial"/>
      <family val="0"/>
    </font>
    <font>
      <sz val="1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9.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10.25"/>
      <color indexed="8"/>
      <name val="Arial"/>
      <family val="0"/>
    </font>
    <font>
      <sz val="10.8"/>
      <color indexed="8"/>
      <name val="Arial"/>
      <family val="0"/>
    </font>
    <font>
      <sz val="9.75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5.5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5.5"/>
      <color indexed="1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33"/>
      <color indexed="9"/>
      <name val="Times New Roman"/>
      <family val="0"/>
    </font>
    <font>
      <sz val="13"/>
      <color indexed="8"/>
      <name val="Times New Roman"/>
      <family val="0"/>
    </font>
    <font>
      <b/>
      <i/>
      <sz val="16"/>
      <color indexed="8"/>
      <name val="Times New Roman"/>
      <family val="0"/>
    </font>
    <font>
      <sz val="17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7"/>
      <color indexed="8"/>
      <name val="Times New Roman"/>
      <family val="0"/>
    </font>
    <font>
      <b/>
      <sz val="10.5"/>
      <color indexed="8"/>
      <name val="Arial"/>
      <family val="0"/>
    </font>
    <font>
      <b/>
      <sz val="2.25"/>
      <color indexed="8"/>
      <name val="Arial"/>
      <family val="0"/>
    </font>
    <font>
      <b/>
      <sz val="1.25"/>
      <color indexed="8"/>
      <name val="Arial"/>
      <family val="0"/>
    </font>
    <font>
      <sz val="60"/>
      <color indexed="8"/>
      <name val="Times New Roman"/>
      <family val="0"/>
    </font>
    <font>
      <sz val="35"/>
      <color indexed="9"/>
      <name val="Times New Roman"/>
      <family val="0"/>
    </font>
    <font>
      <b/>
      <sz val="10.75"/>
      <color indexed="8"/>
      <name val="Arial"/>
      <family val="0"/>
    </font>
    <font>
      <b/>
      <sz val="9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5.5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5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3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 style="hair"/>
      <bottom style="hair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99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0" fillId="0" borderId="0" xfId="0" applyAlignment="1" quotePrefix="1">
      <alignment/>
    </xf>
    <xf numFmtId="3" fontId="11" fillId="0" borderId="0" xfId="0" applyNumberFormat="1" applyFont="1" applyAlignment="1">
      <alignment vertical="center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3" fontId="6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 quotePrefix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11" fillId="33" borderId="0" xfId="0" applyNumberFormat="1" applyFont="1" applyFill="1" applyAlignment="1">
      <alignment vertical="center"/>
    </xf>
    <xf numFmtId="0" fontId="11" fillId="33" borderId="0" xfId="0" applyFont="1" applyFill="1" applyAlignment="1">
      <alignment vertical="center"/>
    </xf>
    <xf numFmtId="3" fontId="4" fillId="0" borderId="0" xfId="0" applyNumberFormat="1" applyFont="1" applyAlignment="1">
      <alignment/>
    </xf>
    <xf numFmtId="165" fontId="11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22" fillId="0" borderId="0" xfId="0" applyFont="1" applyAlignment="1">
      <alignment horizontal="right" vertic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5" fontId="17" fillId="0" borderId="0" xfId="0" applyNumberFormat="1" applyFont="1" applyAlignment="1">
      <alignment horizontal="right" vertical="center"/>
    </xf>
    <xf numFmtId="4" fontId="11" fillId="33" borderId="0" xfId="0" applyNumberFormat="1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4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165" fontId="15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5" fontId="15" fillId="0" borderId="0" xfId="0" applyNumberFormat="1" applyFont="1" applyAlignment="1">
      <alignment/>
    </xf>
    <xf numFmtId="165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5" fontId="4" fillId="0" borderId="0" xfId="0" applyNumberFormat="1" applyFont="1" applyAlignment="1">
      <alignment vertical="center"/>
    </xf>
    <xf numFmtId="1" fontId="0" fillId="0" borderId="10" xfId="0" applyNumberFormat="1" applyFont="1" applyBorder="1" applyAlignment="1" quotePrefix="1">
      <alignment horizontal="right"/>
    </xf>
    <xf numFmtId="1" fontId="0" fillId="0" borderId="11" xfId="0" applyNumberFormat="1" applyFont="1" applyBorder="1" applyAlignment="1" quotePrefix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2" fillId="0" borderId="0" xfId="0" applyFont="1" applyAlignment="1">
      <alignment horizontal="right"/>
    </xf>
    <xf numFmtId="0" fontId="21" fillId="0" borderId="0" xfId="0" applyFont="1" applyAlignment="1">
      <alignment/>
    </xf>
    <xf numFmtId="166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3" fontId="20" fillId="33" borderId="0" xfId="0" applyNumberFormat="1" applyFont="1" applyFill="1" applyAlignment="1">
      <alignment horizontal="right"/>
    </xf>
    <xf numFmtId="5" fontId="20" fillId="33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27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0" borderId="0" xfId="0" applyFont="1" applyAlignment="1" quotePrefix="1">
      <alignment vertical="center"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11" fillId="0" borderId="0" xfId="0" applyFont="1" applyFill="1" applyAlignment="1">
      <alignment vertical="center"/>
    </xf>
    <xf numFmtId="1" fontId="20" fillId="0" borderId="0" xfId="0" applyNumberFormat="1" applyFont="1" applyAlignment="1">
      <alignment vertical="center"/>
    </xf>
    <xf numFmtId="167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3" fontId="0" fillId="0" borderId="0" xfId="0" applyNumberFormat="1" applyAlignment="1" quotePrefix="1">
      <alignment/>
    </xf>
    <xf numFmtId="0" fontId="28" fillId="0" borderId="0" xfId="0" applyFont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/>
    </xf>
    <xf numFmtId="9" fontId="0" fillId="0" borderId="0" xfId="0" applyNumberFormat="1" applyAlignment="1">
      <alignment/>
    </xf>
    <xf numFmtId="16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23" fillId="0" borderId="0" xfId="0" applyFont="1" applyFill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3" fillId="35" borderId="0" xfId="0" applyFont="1" applyFill="1" applyAlignment="1">
      <alignment vertical="center"/>
    </xf>
    <xf numFmtId="0" fontId="0" fillId="35" borderId="0" xfId="0" applyFill="1" applyAlignment="1">
      <alignment/>
    </xf>
    <xf numFmtId="0" fontId="11" fillId="35" borderId="0" xfId="0" applyFont="1" applyFill="1" applyAlignment="1">
      <alignment vertical="center"/>
    </xf>
    <xf numFmtId="0" fontId="11" fillId="35" borderId="0" xfId="0" applyFont="1" applyFill="1" applyAlignment="1">
      <alignment vertical="center"/>
    </xf>
    <xf numFmtId="165" fontId="11" fillId="35" borderId="0" xfId="0" applyNumberFormat="1" applyFont="1" applyFill="1" applyAlignment="1">
      <alignment vertical="center"/>
    </xf>
    <xf numFmtId="0" fontId="29" fillId="35" borderId="0" xfId="0" applyFont="1" applyFill="1" applyAlignment="1">
      <alignment/>
    </xf>
    <xf numFmtId="0" fontId="14" fillId="35" borderId="0" xfId="0" applyFont="1" applyFill="1" applyAlignment="1">
      <alignment vertical="center"/>
    </xf>
    <xf numFmtId="3" fontId="14" fillId="35" borderId="0" xfId="0" applyNumberFormat="1" applyFont="1" applyFill="1" applyAlignment="1">
      <alignment vertical="center"/>
    </xf>
    <xf numFmtId="0" fontId="84" fillId="0" borderId="0" xfId="57">
      <alignment/>
      <protection/>
    </xf>
    <xf numFmtId="0" fontId="0" fillId="36" borderId="0" xfId="0" applyFont="1" applyFill="1" applyAlignment="1" quotePrefix="1">
      <alignment/>
    </xf>
    <xf numFmtId="0" fontId="0" fillId="36" borderId="0" xfId="0" applyFill="1" applyAlignment="1">
      <alignment/>
    </xf>
    <xf numFmtId="3" fontId="0" fillId="36" borderId="0" xfId="0" applyNumberFormat="1" applyFill="1" applyAlignment="1">
      <alignment/>
    </xf>
    <xf numFmtId="3" fontId="104" fillId="0" borderId="0" xfId="0" applyNumberFormat="1" applyFont="1" applyAlignment="1">
      <alignment/>
    </xf>
    <xf numFmtId="0" fontId="84" fillId="0" borderId="0" xfId="61">
      <alignment/>
      <protection/>
    </xf>
    <xf numFmtId="0" fontId="84" fillId="0" borderId="0" xfId="62">
      <alignment/>
      <protection/>
    </xf>
    <xf numFmtId="0" fontId="104" fillId="0" borderId="0" xfId="0" applyFont="1" applyAlignment="1">
      <alignment horizontal="left"/>
    </xf>
    <xf numFmtId="5" fontId="4" fillId="36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7" borderId="0" xfId="0" applyFill="1" applyAlignment="1">
      <alignment/>
    </xf>
    <xf numFmtId="0" fontId="0" fillId="33" borderId="0" xfId="0" applyFont="1" applyFill="1" applyAlignment="1" quotePrefix="1">
      <alignment/>
    </xf>
    <xf numFmtId="0" fontId="84" fillId="37" borderId="0" xfId="62" applyFill="1">
      <alignment/>
      <protection/>
    </xf>
    <xf numFmtId="0" fontId="20" fillId="0" borderId="0" xfId="0" applyFont="1" applyAlignment="1">
      <alignment/>
    </xf>
    <xf numFmtId="0" fontId="30" fillId="0" borderId="0" xfId="0" applyFont="1" applyAlignment="1">
      <alignment horizontal="right" vertical="center"/>
    </xf>
    <xf numFmtId="3" fontId="20" fillId="0" borderId="0" xfId="0" applyNumberFormat="1" applyFont="1" applyFill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3" fontId="20" fillId="0" borderId="0" xfId="0" applyNumberFormat="1" applyFont="1" applyFill="1" applyAlignment="1">
      <alignment/>
    </xf>
    <xf numFmtId="3" fontId="20" fillId="0" borderId="0" xfId="0" applyNumberFormat="1" applyFont="1" applyAlignment="1">
      <alignment vertical="center"/>
    </xf>
    <xf numFmtId="0" fontId="32" fillId="0" borderId="0" xfId="0" applyFont="1" applyAlignment="1">
      <alignment horizontal="right" vertical="center"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0" fillId="0" borderId="0" xfId="0" applyFont="1" applyAlignment="1" quotePrefix="1">
      <alignment horizontal="right"/>
    </xf>
    <xf numFmtId="41" fontId="0" fillId="37" borderId="0" xfId="42" applyNumberFormat="1" applyFont="1" applyFill="1" applyAlignment="1">
      <alignment/>
    </xf>
    <xf numFmtId="0" fontId="99" fillId="0" borderId="0" xfId="60">
      <alignment/>
      <protection/>
    </xf>
    <xf numFmtId="4" fontId="99" fillId="0" borderId="0" xfId="60" applyNumberFormat="1">
      <alignment/>
      <protection/>
    </xf>
    <xf numFmtId="0" fontId="99" fillId="38" borderId="0" xfId="60" applyFill="1">
      <alignment/>
      <protection/>
    </xf>
    <xf numFmtId="0" fontId="99" fillId="0" borderId="0" xfId="60">
      <alignment/>
      <protection/>
    </xf>
    <xf numFmtId="4" fontId="99" fillId="0" borderId="0" xfId="60" applyNumberFormat="1">
      <alignment/>
      <protection/>
    </xf>
    <xf numFmtId="0" fontId="99" fillId="0" borderId="0" xfId="60">
      <alignment/>
      <protection/>
    </xf>
    <xf numFmtId="0" fontId="99" fillId="0" borderId="0" xfId="60">
      <alignment/>
      <protection/>
    </xf>
    <xf numFmtId="0" fontId="99" fillId="0" borderId="0" xfId="60">
      <alignment/>
      <protection/>
    </xf>
    <xf numFmtId="4" fontId="99" fillId="0" borderId="0" xfId="60" applyNumberFormat="1">
      <alignment/>
      <protection/>
    </xf>
    <xf numFmtId="0" fontId="99" fillId="0" borderId="0" xfId="60">
      <alignment/>
      <protection/>
    </xf>
    <xf numFmtId="0" fontId="99" fillId="0" borderId="0" xfId="60">
      <alignment/>
      <protection/>
    </xf>
    <xf numFmtId="1" fontId="7" fillId="0" borderId="0" xfId="0" applyNumberFormat="1" applyFont="1" applyAlignment="1">
      <alignment vertical="center"/>
    </xf>
    <xf numFmtId="1" fontId="0" fillId="0" borderId="15" xfId="0" applyNumberFormat="1" applyFont="1" applyBorder="1" applyAlignment="1" quotePrefix="1">
      <alignment horizontal="right"/>
    </xf>
    <xf numFmtId="0" fontId="103" fillId="0" borderId="0" xfId="0" applyFont="1" applyAlignment="1">
      <alignment/>
    </xf>
    <xf numFmtId="0" fontId="103" fillId="37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7" borderId="0" xfId="61" applyFont="1" applyFill="1">
      <alignment/>
      <protection/>
    </xf>
    <xf numFmtId="0" fontId="0" fillId="37" borderId="0" xfId="0" applyFont="1" applyFill="1" applyAlignment="1">
      <alignment/>
    </xf>
    <xf numFmtId="0" fontId="0" fillId="38" borderId="0" xfId="0" applyFont="1" applyFill="1" applyAlignment="1">
      <alignment/>
    </xf>
    <xf numFmtId="0" fontId="99" fillId="40" borderId="0" xfId="60" applyFill="1">
      <alignment/>
      <protection/>
    </xf>
    <xf numFmtId="0" fontId="0" fillId="40" borderId="0" xfId="0" applyFont="1" applyFill="1" applyAlignment="1">
      <alignment/>
    </xf>
    <xf numFmtId="0" fontId="28" fillId="38" borderId="0" xfId="0" applyFont="1" applyFill="1" applyAlignment="1">
      <alignment/>
    </xf>
    <xf numFmtId="0" fontId="0" fillId="0" borderId="0" xfId="0" applyFont="1" applyAlignment="1">
      <alignment horizontal="right"/>
    </xf>
    <xf numFmtId="0" fontId="15" fillId="36" borderId="0" xfId="0" applyFont="1" applyFill="1" applyAlignment="1">
      <alignment/>
    </xf>
    <xf numFmtId="0" fontId="22" fillId="36" borderId="0" xfId="0" applyFont="1" applyFill="1" applyAlignment="1">
      <alignment horizontal="right" vertical="center"/>
    </xf>
    <xf numFmtId="165" fontId="22" fillId="36" borderId="0" xfId="0" applyNumberFormat="1" applyFont="1" applyFill="1" applyAlignment="1">
      <alignment horizontal="right" vertical="center"/>
    </xf>
    <xf numFmtId="0" fontId="15" fillId="36" borderId="0" xfId="0" applyFont="1" applyFill="1" applyAlignment="1">
      <alignment vertical="center"/>
    </xf>
    <xf numFmtId="3" fontId="4" fillId="36" borderId="0" xfId="0" applyNumberFormat="1" applyFont="1" applyFill="1" applyAlignment="1">
      <alignment vertical="center"/>
    </xf>
    <xf numFmtId="165" fontId="4" fillId="36" borderId="0" xfId="0" applyNumberFormat="1" applyFont="1" applyFill="1" applyAlignment="1">
      <alignment vertical="center"/>
    </xf>
    <xf numFmtId="0" fontId="5" fillId="36" borderId="0" xfId="0" applyFont="1" applyFill="1" applyAlignment="1">
      <alignment horizontal="right" vertical="center"/>
    </xf>
    <xf numFmtId="3" fontId="4" fillId="36" borderId="0" xfId="0" applyNumberFormat="1" applyFont="1" applyFill="1" applyAlignment="1">
      <alignment/>
    </xf>
    <xf numFmtId="165" fontId="0" fillId="36" borderId="0" xfId="0" applyNumberFormat="1" applyFill="1" applyAlignment="1">
      <alignment/>
    </xf>
    <xf numFmtId="0" fontId="7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6" borderId="0" xfId="0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" fontId="4" fillId="36" borderId="0" xfId="0" applyNumberFormat="1" applyFont="1" applyFill="1" applyAlignment="1">
      <alignment horizontal="right" vertical="center"/>
    </xf>
    <xf numFmtId="165" fontId="4" fillId="36" borderId="0" xfId="0" applyNumberFormat="1" applyFont="1" applyFill="1" applyAlignment="1">
      <alignment horizontal="right" vertical="center"/>
    </xf>
    <xf numFmtId="0" fontId="105" fillId="0" borderId="0" xfId="0" applyFont="1" applyAlignment="1">
      <alignment horizontal="left" readingOrder="1"/>
    </xf>
    <xf numFmtId="0" fontId="103" fillId="0" borderId="0" xfId="0" applyFont="1" applyAlignment="1">
      <alignment horizontal="left"/>
    </xf>
    <xf numFmtId="0" fontId="4" fillId="38" borderId="0" xfId="0" applyFont="1" applyFill="1" applyAlignment="1">
      <alignment vertical="center"/>
    </xf>
    <xf numFmtId="0" fontId="0" fillId="15" borderId="0" xfId="0" applyFill="1" applyAlignment="1">
      <alignment/>
    </xf>
    <xf numFmtId="0" fontId="0" fillId="15" borderId="0" xfId="0" applyFill="1" applyAlignment="1" quotePrefix="1">
      <alignment/>
    </xf>
    <xf numFmtId="0" fontId="15" fillId="15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/>
    </xf>
    <xf numFmtId="3" fontId="7" fillId="0" borderId="0" xfId="0" applyNumberFormat="1" applyFont="1" applyFill="1" applyAlignment="1">
      <alignment vertical="center"/>
    </xf>
    <xf numFmtId="167" fontId="0" fillId="38" borderId="0" xfId="0" applyNumberFormat="1" applyFont="1" applyFill="1" applyAlignment="1" applyProtection="1">
      <alignment/>
      <protection locked="0"/>
    </xf>
    <xf numFmtId="1" fontId="0" fillId="0" borderId="11" xfId="0" applyNumberFormat="1" applyFont="1" applyBorder="1" applyAlignment="1" quotePrefix="1">
      <alignment horizontal="right"/>
    </xf>
    <xf numFmtId="0" fontId="16" fillId="0" borderId="0" xfId="0" applyFont="1" applyFill="1" applyAlignment="1">
      <alignment vertical="center"/>
    </xf>
    <xf numFmtId="41" fontId="0" fillId="41" borderId="0" xfId="42" applyNumberFormat="1" applyFont="1" applyFill="1" applyAlignment="1">
      <alignment/>
    </xf>
    <xf numFmtId="0" fontId="95" fillId="0" borderId="0" xfId="53" applyAlignment="1" applyProtection="1">
      <alignment/>
      <protection/>
    </xf>
    <xf numFmtId="5" fontId="4" fillId="0" borderId="0" xfId="0" applyNumberFormat="1" applyFont="1" applyFill="1" applyAlignment="1">
      <alignment vertical="center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15" fillId="38" borderId="0" xfId="0" applyFont="1" applyFill="1" applyAlignment="1">
      <alignment vertical="center"/>
    </xf>
    <xf numFmtId="5" fontId="4" fillId="38" borderId="0" xfId="0" applyNumberFormat="1" applyFont="1" applyFill="1" applyAlignment="1">
      <alignment vertical="center"/>
    </xf>
    <xf numFmtId="0" fontId="103" fillId="38" borderId="0" xfId="0" applyFont="1" applyFill="1" applyAlignment="1">
      <alignment/>
    </xf>
    <xf numFmtId="165" fontId="14" fillId="0" borderId="0" xfId="0" applyNumberFormat="1" applyFont="1" applyAlignment="1">
      <alignment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Fees</a:t>
            </a:r>
          </a:p>
        </c:rich>
      </c:tx>
      <c:layout>
        <c:manualLayout>
          <c:xMode val="factor"/>
          <c:yMode val="factor"/>
          <c:x val="-0.3452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3725"/>
          <c:w val="0.980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v>Limited (Less than 6 Units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Data!$B$245:$F$245</c:f>
              <c:strCache>
                <c:ptCount val="5"/>
                <c:pt idx="0">
                  <c:v>85/86</c:v>
                </c:pt>
                <c:pt idx="1">
                  <c:v>94/95</c:v>
                </c:pt>
                <c:pt idx="2">
                  <c:v>03/04</c:v>
                </c:pt>
                <c:pt idx="3">
                  <c:v>12/13</c:v>
                </c:pt>
                <c:pt idx="4">
                  <c:v>13/14</c:v>
                </c:pt>
              </c:strCache>
            </c:strRef>
          </c:cat>
          <c:val>
            <c:numRef>
              <c:f>Data!$B$246:$F$246</c:f>
              <c:numCache>
                <c:ptCount val="5"/>
                <c:pt idx="0">
                  <c:v>451</c:v>
                </c:pt>
                <c:pt idx="1">
                  <c:v>1250</c:v>
                </c:pt>
                <c:pt idx="2">
                  <c:v>1586</c:v>
                </c:pt>
                <c:pt idx="3">
                  <c:v>2247</c:v>
                </c:pt>
                <c:pt idx="4">
                  <c:v>2111</c:v>
                </c:pt>
              </c:numCache>
            </c:numRef>
          </c:val>
        </c:ser>
        <c:ser>
          <c:idx val="1"/>
          <c:order val="1"/>
          <c:tx>
            <c:v>Regular (6 Units or Greater)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Data!$B$245:$E$245</c:f>
              <c:strCache>
                <c:ptCount val="4"/>
                <c:pt idx="0">
                  <c:v>85/86</c:v>
                </c:pt>
                <c:pt idx="1">
                  <c:v>94/95</c:v>
                </c:pt>
                <c:pt idx="2">
                  <c:v>03/04</c:v>
                </c:pt>
                <c:pt idx="3">
                  <c:v>12/13</c:v>
                </c:pt>
              </c:strCache>
            </c:strRef>
          </c:cat>
          <c:val>
            <c:numRef>
              <c:f>Data!$B$247:$F$247</c:f>
              <c:numCache>
                <c:ptCount val="5"/>
                <c:pt idx="0">
                  <c:v>691</c:v>
                </c:pt>
                <c:pt idx="1">
                  <c:v>1916</c:v>
                </c:pt>
                <c:pt idx="2">
                  <c:v>2444</c:v>
                </c:pt>
                <c:pt idx="3">
                  <c:v>3501</c:v>
                </c:pt>
                <c:pt idx="4">
                  <c:v>3260</c:v>
                </c:pt>
              </c:numCache>
            </c:numRef>
          </c:val>
        </c:ser>
        <c:axId val="51009759"/>
        <c:axId val="56434648"/>
      </c:barChart>
      <c:catAx>
        <c:axId val="51009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34648"/>
        <c:crosses val="autoZero"/>
        <c:auto val="1"/>
        <c:lblOffset val="100"/>
        <c:tickLblSkip val="1"/>
        <c:noMultiLvlLbl val="0"/>
      </c:catAx>
      <c:valAx>
        <c:axId val="56434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97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525"/>
          <c:w val="0.3077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Headcount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Data!$B$104:$G$104</c:f>
              <c:strCache>
                <c:ptCount val="6"/>
                <c:pt idx="0">
                  <c:v>67/68</c:v>
                </c:pt>
                <c:pt idx="1">
                  <c:v>76/77</c:v>
                </c:pt>
                <c:pt idx="2">
                  <c:v>85/86</c:v>
                </c:pt>
                <c:pt idx="3">
                  <c:v>94/95</c:v>
                </c:pt>
                <c:pt idx="4">
                  <c:v>03/04</c:v>
                </c:pt>
                <c:pt idx="5">
                  <c:v>12/13</c:v>
                </c:pt>
              </c:strCache>
            </c:strRef>
          </c:cat>
          <c:val>
            <c:numRef>
              <c:f>Data!$B$105:$G$105</c:f>
              <c:numCache>
                <c:ptCount val="6"/>
                <c:pt idx="0">
                  <c:v>2323</c:v>
                </c:pt>
                <c:pt idx="1">
                  <c:v>3993</c:v>
                </c:pt>
                <c:pt idx="2">
                  <c:v>3733</c:v>
                </c:pt>
                <c:pt idx="3">
                  <c:v>4685</c:v>
                </c:pt>
                <c:pt idx="4">
                  <c:v>5992</c:v>
                </c:pt>
                <c:pt idx="5">
                  <c:v>8736</c:v>
                </c:pt>
              </c:numCache>
            </c:numRef>
          </c:val>
        </c:ser>
        <c:gapWidth val="80"/>
        <c:axId val="33944711"/>
        <c:axId val="37066944"/>
      </c:barChart>
      <c:catAx>
        <c:axId val="33944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66944"/>
        <c:crosses val="autoZero"/>
        <c:auto val="1"/>
        <c:lblOffset val="100"/>
        <c:tickLblSkip val="1"/>
        <c:noMultiLvlLbl val="0"/>
      </c:catAx>
      <c:valAx>
        <c:axId val="37066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44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25"/>
          <c:y val="0.12475"/>
          <c:w val="0.51675"/>
          <c:h val="0.572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Data!$A$55:$A$64</c:f>
              <c:strCache>
                <c:ptCount val="10"/>
                <c:pt idx="0">
                  <c:v>0.2% American Indian (63)</c:v>
                </c:pt>
                <c:pt idx="1">
                  <c:v>10.9% Asian American (4,180)</c:v>
                </c:pt>
                <c:pt idx="2">
                  <c:v>5.9% African American (2,276)</c:v>
                </c:pt>
                <c:pt idx="3">
                  <c:v>38.0% Latino/a (14,553)</c:v>
                </c:pt>
                <c:pt idx="4">
                  <c:v>0.3% Pacific Isl (110)</c:v>
                </c:pt>
                <c:pt idx="5">
                  <c:v>7.7% International (2,968)</c:v>
                </c:pt>
                <c:pt idx="6">
                  <c:v>27.2% White (10,432)</c:v>
                </c:pt>
                <c:pt idx="7">
                  <c:v>9.7% Other (3,728)</c:v>
                </c:pt>
                <c:pt idx="8">
                  <c:v>Total</c:v>
                </c:pt>
              </c:strCache>
            </c:strRef>
          </c:cat>
          <c:val>
            <c:numRef>
              <c:f>Data!$C$55:$C$64</c:f>
              <c:numCache>
                <c:ptCount val="10"/>
                <c:pt idx="0">
                  <c:v>63</c:v>
                </c:pt>
                <c:pt idx="1">
                  <c:v>4180</c:v>
                </c:pt>
                <c:pt idx="2">
                  <c:v>2276</c:v>
                </c:pt>
                <c:pt idx="3">
                  <c:v>14553</c:v>
                </c:pt>
                <c:pt idx="4">
                  <c:v>110</c:v>
                </c:pt>
                <c:pt idx="5">
                  <c:v>2968</c:v>
                </c:pt>
                <c:pt idx="6">
                  <c:v>10432</c:v>
                </c:pt>
                <c:pt idx="7">
                  <c:v>3728</c:v>
                </c:pt>
                <c:pt idx="8">
                  <c:v>38310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25"/>
          <c:y val="0.12575"/>
          <c:w val="0.54675"/>
          <c:h val="0.718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Data!$A$144:$A$153</c:f>
              <c:strCache>
                <c:ptCount val="10"/>
                <c:pt idx="0">
                  <c:v>5.3% African American (461)</c:v>
                </c:pt>
                <c:pt idx="1">
                  <c:v>0.2% American Indian (20)</c:v>
                </c:pt>
                <c:pt idx="2">
                  <c:v>10.2% Asian American (891)</c:v>
                </c:pt>
                <c:pt idx="3">
                  <c:v>7.3% International (640)</c:v>
                </c:pt>
                <c:pt idx="4">
                  <c:v>25.2% Latino/a (2,198)</c:v>
                </c:pt>
                <c:pt idx="5">
                  <c:v>0.6% Pacific Isl (52)</c:v>
                </c:pt>
                <c:pt idx="6">
                  <c:v>17.8% Other (1,557)</c:v>
                </c:pt>
                <c:pt idx="7">
                  <c:v>33.4% White (2,917)</c:v>
                </c:pt>
                <c:pt idx="8">
                  <c:v>Total</c:v>
                </c:pt>
              </c:strCache>
            </c:strRef>
          </c:cat>
          <c:val>
            <c:numRef>
              <c:f>Data!$D$144:$D$153</c:f>
              <c:numCache>
                <c:ptCount val="10"/>
                <c:pt idx="0">
                  <c:v>461</c:v>
                </c:pt>
                <c:pt idx="1">
                  <c:v>20</c:v>
                </c:pt>
                <c:pt idx="2">
                  <c:v>891</c:v>
                </c:pt>
                <c:pt idx="3">
                  <c:v>640</c:v>
                </c:pt>
                <c:pt idx="4">
                  <c:v>2198</c:v>
                </c:pt>
                <c:pt idx="5">
                  <c:v>52</c:v>
                </c:pt>
                <c:pt idx="6">
                  <c:v>1557</c:v>
                </c:pt>
                <c:pt idx="7">
                  <c:v>2917</c:v>
                </c:pt>
                <c:pt idx="8">
                  <c:v>8736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Headcount</a:t>
            </a:r>
          </a:p>
        </c:rich>
      </c:tx>
      <c:layout>
        <c:manualLayout>
          <c:xMode val="factor"/>
          <c:yMode val="factor"/>
          <c:x val="-0.39025"/>
          <c:y val="0.09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9825"/>
          <c:w val="0.9165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Data!$B$104:$G$104</c:f>
              <c:strCache>
                <c:ptCount val="6"/>
                <c:pt idx="0">
                  <c:v>67/68</c:v>
                </c:pt>
                <c:pt idx="1">
                  <c:v>76/77</c:v>
                </c:pt>
                <c:pt idx="2">
                  <c:v>85/86</c:v>
                </c:pt>
                <c:pt idx="3">
                  <c:v>94/95</c:v>
                </c:pt>
                <c:pt idx="4">
                  <c:v>03/04</c:v>
                </c:pt>
                <c:pt idx="5">
                  <c:v>12/13</c:v>
                </c:pt>
              </c:strCache>
            </c:strRef>
          </c:cat>
          <c:val>
            <c:numRef>
              <c:f>Data!$B$105:$G$105</c:f>
              <c:numCache>
                <c:ptCount val="6"/>
                <c:pt idx="0">
                  <c:v>2323</c:v>
                </c:pt>
                <c:pt idx="1">
                  <c:v>3993</c:v>
                </c:pt>
                <c:pt idx="2">
                  <c:v>3733</c:v>
                </c:pt>
                <c:pt idx="3">
                  <c:v>4685</c:v>
                </c:pt>
                <c:pt idx="4">
                  <c:v>5992</c:v>
                </c:pt>
                <c:pt idx="5">
                  <c:v>8736</c:v>
                </c:pt>
              </c:numCache>
            </c:numRef>
          </c:val>
        </c:ser>
        <c:gapWidth val="80"/>
        <c:axId val="65167041"/>
        <c:axId val="49632458"/>
      </c:barChart>
      <c:catAx>
        <c:axId val="65167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32458"/>
        <c:crosses val="autoZero"/>
        <c:auto val="1"/>
        <c:lblOffset val="100"/>
        <c:tickLblSkip val="1"/>
        <c:noMultiLvlLbl val="0"/>
      </c:catAx>
      <c:valAx>
        <c:axId val="49632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67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75"/>
          <c:y val="0.146"/>
          <c:w val="0.51225"/>
          <c:h val="0.685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Data!$A$144:$A$151</c:f>
              <c:strCache>
                <c:ptCount val="8"/>
                <c:pt idx="0">
                  <c:v>5.3% African American (461)</c:v>
                </c:pt>
                <c:pt idx="1">
                  <c:v>0.2% American Indian (20)</c:v>
                </c:pt>
                <c:pt idx="2">
                  <c:v>10.2% Asian American (891)</c:v>
                </c:pt>
                <c:pt idx="3">
                  <c:v>7.3% International (640)</c:v>
                </c:pt>
                <c:pt idx="4">
                  <c:v>25.2% Latino/a (2,198)</c:v>
                </c:pt>
                <c:pt idx="5">
                  <c:v>0.6% Pacific Isl (52)</c:v>
                </c:pt>
                <c:pt idx="6">
                  <c:v>17.8% Other (1,557)</c:v>
                </c:pt>
                <c:pt idx="7">
                  <c:v>33.4% White (2,917)</c:v>
                </c:pt>
              </c:strCache>
            </c:strRef>
          </c:cat>
          <c:val>
            <c:numRef>
              <c:f>Data!$D$144:$D$151</c:f>
              <c:numCache>
                <c:ptCount val="8"/>
                <c:pt idx="0">
                  <c:v>461</c:v>
                </c:pt>
                <c:pt idx="1">
                  <c:v>20</c:v>
                </c:pt>
                <c:pt idx="2">
                  <c:v>891</c:v>
                </c:pt>
                <c:pt idx="3">
                  <c:v>640</c:v>
                </c:pt>
                <c:pt idx="4">
                  <c:v>2198</c:v>
                </c:pt>
                <c:pt idx="5">
                  <c:v>52</c:v>
                </c:pt>
                <c:pt idx="6">
                  <c:v>1557</c:v>
                </c:pt>
                <c:pt idx="7">
                  <c:v>2917</c:v>
                </c:pt>
              </c:numCache>
            </c:numRef>
          </c:val>
        </c:ser>
        <c:firstSliceAng val="46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Fees</a:t>
            </a:r>
          </a:p>
        </c:rich>
      </c:tx>
      <c:layout>
        <c:manualLayout>
          <c:xMode val="factor"/>
          <c:yMode val="factor"/>
          <c:x val="-0.4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07325"/>
          <c:w val="0.9572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Data!$A$246</c:f>
              <c:strCache>
                <c:ptCount val="1"/>
                <c:pt idx="0">
                  <c:v>Limited (Less than 6 Units)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Data!$B$245:$E$245</c:f>
              <c:strCache>
                <c:ptCount val="4"/>
                <c:pt idx="0">
                  <c:v>85/86</c:v>
                </c:pt>
                <c:pt idx="1">
                  <c:v>94/95</c:v>
                </c:pt>
                <c:pt idx="2">
                  <c:v>03/04</c:v>
                </c:pt>
                <c:pt idx="3">
                  <c:v>12/13</c:v>
                </c:pt>
              </c:strCache>
            </c:strRef>
          </c:cat>
          <c:val>
            <c:numRef>
              <c:f>Data!$B$246:$E$246</c:f>
              <c:numCache>
                <c:ptCount val="4"/>
                <c:pt idx="0">
                  <c:v>451</c:v>
                </c:pt>
                <c:pt idx="1">
                  <c:v>1250</c:v>
                </c:pt>
                <c:pt idx="2">
                  <c:v>1586</c:v>
                </c:pt>
                <c:pt idx="3">
                  <c:v>2247</c:v>
                </c:pt>
              </c:numCache>
            </c:numRef>
          </c:val>
        </c:ser>
        <c:ser>
          <c:idx val="1"/>
          <c:order val="1"/>
          <c:tx>
            <c:strRef>
              <c:f>Data!$A$247</c:f>
              <c:strCache>
                <c:ptCount val="1"/>
                <c:pt idx="0">
                  <c:v>Regular (6 Units or Greater)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Data!$B$245:$E$245</c:f>
              <c:strCache>
                <c:ptCount val="4"/>
                <c:pt idx="0">
                  <c:v>85/86</c:v>
                </c:pt>
                <c:pt idx="1">
                  <c:v>94/95</c:v>
                </c:pt>
                <c:pt idx="2">
                  <c:v>03/04</c:v>
                </c:pt>
                <c:pt idx="3">
                  <c:v>12/13</c:v>
                </c:pt>
              </c:strCache>
            </c:strRef>
          </c:cat>
          <c:val>
            <c:numRef>
              <c:f>Data!$B$247:$E$247</c:f>
              <c:numCache>
                <c:ptCount val="4"/>
                <c:pt idx="0">
                  <c:v>691</c:v>
                </c:pt>
                <c:pt idx="1">
                  <c:v>1916</c:v>
                </c:pt>
                <c:pt idx="2">
                  <c:v>2444</c:v>
                </c:pt>
                <c:pt idx="3">
                  <c:v>3501</c:v>
                </c:pt>
              </c:numCache>
            </c:numRef>
          </c:val>
        </c:ser>
        <c:axId val="44038939"/>
        <c:axId val="60806132"/>
      </c:barChart>
      <c:catAx>
        <c:axId val="44038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6132"/>
        <c:crosses val="autoZero"/>
        <c:auto val="1"/>
        <c:lblOffset val="100"/>
        <c:tickLblSkip val="1"/>
        <c:noMultiLvlLbl val="0"/>
      </c:catAx>
      <c:valAx>
        <c:axId val="60806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389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"/>
          <c:y val="0.14725"/>
          <c:w val="0.36675"/>
          <c:h val="0.1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75"/>
          <c:y val="0.18875"/>
          <c:w val="0.45425"/>
          <c:h val="0.70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8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Data!$A$55:$A$62</c:f>
              <c:strCache>
                <c:ptCount val="8"/>
                <c:pt idx="0">
                  <c:v>0.2% American Indian (63)</c:v>
                </c:pt>
                <c:pt idx="1">
                  <c:v>10.9% Asian American (4,180)</c:v>
                </c:pt>
                <c:pt idx="2">
                  <c:v>5.9% African American (2,276)</c:v>
                </c:pt>
                <c:pt idx="3">
                  <c:v>38.0% Latino/a (14,553)</c:v>
                </c:pt>
                <c:pt idx="4">
                  <c:v>0.3% Pacific Isl (110)</c:v>
                </c:pt>
                <c:pt idx="5">
                  <c:v>7.7% International (2,968)</c:v>
                </c:pt>
                <c:pt idx="6">
                  <c:v>27.2% White (10,432)</c:v>
                </c:pt>
                <c:pt idx="7">
                  <c:v>9.7% Other (3,728)</c:v>
                </c:pt>
              </c:strCache>
            </c:strRef>
          </c:cat>
          <c:val>
            <c:numRef>
              <c:f>Data!$C$55:$C$62</c:f>
              <c:numCache>
                <c:ptCount val="8"/>
                <c:pt idx="0">
                  <c:v>63</c:v>
                </c:pt>
                <c:pt idx="1">
                  <c:v>4180</c:v>
                </c:pt>
                <c:pt idx="2">
                  <c:v>2276</c:v>
                </c:pt>
                <c:pt idx="3">
                  <c:v>14553</c:v>
                </c:pt>
                <c:pt idx="4">
                  <c:v>110</c:v>
                </c:pt>
                <c:pt idx="5">
                  <c:v>2968</c:v>
                </c:pt>
                <c:pt idx="6">
                  <c:v>10432</c:v>
                </c:pt>
                <c:pt idx="7">
                  <c:v>3728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35"/>
          <c:y val="0.0475"/>
          <c:w val="0.5245"/>
          <c:h val="0.723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Data!$A$250:$A$254</c:f>
              <c:strCache>
                <c:ptCount val="5"/>
                <c:pt idx="0">
                  <c:v>Grants</c:v>
                </c:pt>
                <c:pt idx="1">
                  <c:v>Scholarships</c:v>
                </c:pt>
                <c:pt idx="2">
                  <c:v>Loans</c:v>
                </c:pt>
                <c:pt idx="3">
                  <c:v>Federal Work Study</c:v>
                </c:pt>
                <c:pt idx="4">
                  <c:v>Other Assistance</c:v>
                </c:pt>
              </c:strCache>
            </c:strRef>
          </c:cat>
          <c:val>
            <c:numRef>
              <c:f>Data!$D$250:$D$254</c:f>
              <c:numCache>
                <c:ptCount val="5"/>
                <c:pt idx="0">
                  <c:v>18491</c:v>
                </c:pt>
                <c:pt idx="1">
                  <c:v>1631</c:v>
                </c:pt>
                <c:pt idx="2">
                  <c:v>15495</c:v>
                </c:pt>
                <c:pt idx="3">
                  <c:v>467</c:v>
                </c:pt>
                <c:pt idx="4">
                  <c:v>246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825"/>
          <c:w val="0.9362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Fall Term Enrollment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33,243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Data!$B$1:$G$1</c:f>
              <c:numCache>
                <c:ptCount val="6"/>
                <c:pt idx="0">
                  <c:v>1963</c:v>
                </c:pt>
                <c:pt idx="1">
                  <c:v>1973</c:v>
                </c:pt>
                <c:pt idx="2">
                  <c:v>1983</c:v>
                </c:pt>
                <c:pt idx="3">
                  <c:v>1993</c:v>
                </c:pt>
                <c:pt idx="4">
                  <c:v>2003</c:v>
                </c:pt>
                <c:pt idx="5">
                  <c:v>2013</c:v>
                </c:pt>
              </c:numCache>
            </c:numRef>
          </c:cat>
          <c:val>
            <c:numRef>
              <c:f>Data!$B$2:$G$2</c:f>
              <c:numCache>
                <c:ptCount val="6"/>
                <c:pt idx="0">
                  <c:v>9923</c:v>
                </c:pt>
                <c:pt idx="1">
                  <c:v>24990</c:v>
                </c:pt>
                <c:pt idx="2">
                  <c:v>27794</c:v>
                </c:pt>
                <c:pt idx="3">
                  <c:v>27282</c:v>
                </c:pt>
                <c:pt idx="4">
                  <c:v>33426</c:v>
                </c:pt>
                <c:pt idx="5">
                  <c:v>38310</c:v>
                </c:pt>
              </c:numCache>
            </c:numRef>
          </c:val>
        </c:ser>
        <c:gapWidth val="80"/>
        <c:axId val="10384277"/>
        <c:axId val="26349630"/>
      </c:barChart>
      <c:catAx>
        <c:axId val="1038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49630"/>
        <c:crosses val="autoZero"/>
        <c:auto val="0"/>
        <c:lblOffset val="100"/>
        <c:tickLblSkip val="1"/>
        <c:noMultiLvlLbl val="0"/>
      </c:catAx>
      <c:valAx>
        <c:axId val="26349630"/>
        <c:scaling>
          <c:orientation val="minMax"/>
          <c:max val="39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84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Headcount</a:t>
            </a:r>
          </a:p>
        </c:rich>
      </c:tx>
      <c:layout>
        <c:manualLayout>
          <c:xMode val="factor"/>
          <c:yMode val="factor"/>
          <c:x val="-0.4307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7"/>
          <c:w val="0.958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Data!$B$104:$G$104</c:f>
              <c:strCache>
                <c:ptCount val="6"/>
                <c:pt idx="0">
                  <c:v>67/68</c:v>
                </c:pt>
                <c:pt idx="1">
                  <c:v>76/77</c:v>
                </c:pt>
                <c:pt idx="2">
                  <c:v>85/86</c:v>
                </c:pt>
                <c:pt idx="3">
                  <c:v>94/95</c:v>
                </c:pt>
                <c:pt idx="4">
                  <c:v>03/04</c:v>
                </c:pt>
                <c:pt idx="5">
                  <c:v>12/13</c:v>
                </c:pt>
              </c:strCache>
            </c:strRef>
          </c:cat>
          <c:val>
            <c:numRef>
              <c:f>Data!$B$105:$G$105</c:f>
              <c:numCache>
                <c:ptCount val="6"/>
                <c:pt idx="0">
                  <c:v>2323</c:v>
                </c:pt>
                <c:pt idx="1">
                  <c:v>3993</c:v>
                </c:pt>
                <c:pt idx="2">
                  <c:v>3733</c:v>
                </c:pt>
                <c:pt idx="3">
                  <c:v>4685</c:v>
                </c:pt>
                <c:pt idx="4">
                  <c:v>5992</c:v>
                </c:pt>
                <c:pt idx="5">
                  <c:v>8736</c:v>
                </c:pt>
              </c:numCache>
            </c:numRef>
          </c:val>
        </c:ser>
        <c:gapWidth val="80"/>
        <c:axId val="35820079"/>
        <c:axId val="53945256"/>
      </c:barChart>
      <c:catAx>
        <c:axId val="35820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45256"/>
        <c:crosses val="autoZero"/>
        <c:auto val="1"/>
        <c:lblOffset val="100"/>
        <c:tickLblSkip val="1"/>
        <c:noMultiLvlLbl val="0"/>
      </c:catAx>
      <c:valAx>
        <c:axId val="53945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200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9"/>
          <c:y val="0.113"/>
          <c:w val="0.456"/>
          <c:h val="0.629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Data!$K$237:$K$241</c:f>
              <c:numCache>
                <c:ptCount val="5"/>
              </c:numCache>
            </c:numRef>
          </c:cat>
          <c:val>
            <c:numRef>
              <c:f>Data!$L$237:$L$241</c:f>
              <c:numCache>
                <c:ptCount val="5"/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405"/>
          <c:y val="0.3495"/>
          <c:w val="0.4065"/>
          <c:h val="0.2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Fall Term Enrollment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33,243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Data!$B$1:$G$1</c:f>
              <c:numCache>
                <c:ptCount val="6"/>
                <c:pt idx="0">
                  <c:v>1963</c:v>
                </c:pt>
                <c:pt idx="1">
                  <c:v>1973</c:v>
                </c:pt>
                <c:pt idx="2">
                  <c:v>1983</c:v>
                </c:pt>
                <c:pt idx="3">
                  <c:v>1993</c:v>
                </c:pt>
                <c:pt idx="4">
                  <c:v>2003</c:v>
                </c:pt>
                <c:pt idx="5">
                  <c:v>2013</c:v>
                </c:pt>
              </c:numCache>
            </c:numRef>
          </c:cat>
          <c:val>
            <c:numRef>
              <c:f>Data!$B$2:$G$2</c:f>
              <c:numCache>
                <c:ptCount val="6"/>
                <c:pt idx="0">
                  <c:v>9923</c:v>
                </c:pt>
                <c:pt idx="1">
                  <c:v>24990</c:v>
                </c:pt>
                <c:pt idx="2">
                  <c:v>27794</c:v>
                </c:pt>
                <c:pt idx="3">
                  <c:v>27282</c:v>
                </c:pt>
                <c:pt idx="4">
                  <c:v>33426</c:v>
                </c:pt>
                <c:pt idx="5">
                  <c:v>38310</c:v>
                </c:pt>
              </c:numCache>
            </c:numRef>
          </c:val>
        </c:ser>
        <c:gapWidth val="80"/>
        <c:axId val="15745257"/>
        <c:axId val="7489586"/>
      </c:barChart>
      <c:catAx>
        <c:axId val="15745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89586"/>
        <c:crosses val="autoZero"/>
        <c:auto val="0"/>
        <c:lblOffset val="100"/>
        <c:tickLblSkip val="1"/>
        <c:noMultiLvlLbl val="0"/>
      </c:catAx>
      <c:valAx>
        <c:axId val="7489586"/>
        <c:scaling>
          <c:orientation val="minMax"/>
          <c:max val="39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52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45"/>
          <c:y val="0.1495"/>
          <c:w val="0.455"/>
          <c:h val="0.627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Data!$A$55:$A$64</c:f>
              <c:strCache>
                <c:ptCount val="10"/>
                <c:pt idx="0">
                  <c:v>0.2% American Indian (63)</c:v>
                </c:pt>
                <c:pt idx="1">
                  <c:v>10.9% Asian American (4,180)</c:v>
                </c:pt>
                <c:pt idx="2">
                  <c:v>5.9% African American (2,276)</c:v>
                </c:pt>
                <c:pt idx="3">
                  <c:v>38.0% Latino/a (14,553)</c:v>
                </c:pt>
                <c:pt idx="4">
                  <c:v>0.3% Pacific Isl (110)</c:v>
                </c:pt>
                <c:pt idx="5">
                  <c:v>7.7% International (2,968)</c:v>
                </c:pt>
                <c:pt idx="6">
                  <c:v>27.2% White (10,432)</c:v>
                </c:pt>
                <c:pt idx="7">
                  <c:v>9.7% Other (3,728)</c:v>
                </c:pt>
                <c:pt idx="8">
                  <c:v>Total</c:v>
                </c:pt>
              </c:strCache>
            </c:strRef>
          </c:cat>
          <c:val>
            <c:numRef>
              <c:f>Data!$C$55:$C$64</c:f>
              <c:numCache>
                <c:ptCount val="10"/>
                <c:pt idx="0">
                  <c:v>63</c:v>
                </c:pt>
                <c:pt idx="1">
                  <c:v>4180</c:v>
                </c:pt>
                <c:pt idx="2">
                  <c:v>2276</c:v>
                </c:pt>
                <c:pt idx="3">
                  <c:v>14553</c:v>
                </c:pt>
                <c:pt idx="4">
                  <c:v>110</c:v>
                </c:pt>
                <c:pt idx="5">
                  <c:v>2968</c:v>
                </c:pt>
                <c:pt idx="6">
                  <c:v>10432</c:v>
                </c:pt>
                <c:pt idx="7">
                  <c:v>3728</c:v>
                </c:pt>
                <c:pt idx="8">
                  <c:v>38310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325"/>
          <c:y val="0.1855"/>
          <c:w val="0.412"/>
          <c:h val="0.628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Data!$A$144:$A$153</c:f>
              <c:strCache>
                <c:ptCount val="10"/>
                <c:pt idx="0">
                  <c:v>5.3% African American (461)</c:v>
                </c:pt>
                <c:pt idx="1">
                  <c:v>0.2% American Indian (20)</c:v>
                </c:pt>
                <c:pt idx="2">
                  <c:v>10.2% Asian American (891)</c:v>
                </c:pt>
                <c:pt idx="3">
                  <c:v>7.3% International (640)</c:v>
                </c:pt>
                <c:pt idx="4">
                  <c:v>25.2% Latino/a (2,198)</c:v>
                </c:pt>
                <c:pt idx="5">
                  <c:v>0.6% Pacific Isl (52)</c:v>
                </c:pt>
                <c:pt idx="6">
                  <c:v>17.8% Other (1,557)</c:v>
                </c:pt>
                <c:pt idx="7">
                  <c:v>33.4% White (2,917)</c:v>
                </c:pt>
                <c:pt idx="8">
                  <c:v>Total</c:v>
                </c:pt>
              </c:strCache>
            </c:strRef>
          </c:cat>
          <c:val>
            <c:numRef>
              <c:f>Data!$D$144:$D$153</c:f>
              <c:numCache>
                <c:ptCount val="10"/>
                <c:pt idx="0">
                  <c:v>461</c:v>
                </c:pt>
                <c:pt idx="1">
                  <c:v>20</c:v>
                </c:pt>
                <c:pt idx="2">
                  <c:v>891</c:v>
                </c:pt>
                <c:pt idx="3">
                  <c:v>640</c:v>
                </c:pt>
                <c:pt idx="4">
                  <c:v>2198</c:v>
                </c:pt>
                <c:pt idx="5">
                  <c:v>52</c:v>
                </c:pt>
                <c:pt idx="6">
                  <c:v>1557</c:v>
                </c:pt>
                <c:pt idx="7">
                  <c:v>2917</c:v>
                </c:pt>
                <c:pt idx="8">
                  <c:v>8736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Fees</a:t>
            </a:r>
          </a:p>
        </c:rich>
      </c:tx>
      <c:layout>
        <c:manualLayout>
          <c:xMode val="factor"/>
          <c:yMode val="factor"/>
          <c:x val="-0.3452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4"/>
          <c:w val="0.9785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tx>
            <c:v>Limited (Less than 6 Units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Data!$B$245:$F$245</c:f>
              <c:strCache>
                <c:ptCount val="5"/>
                <c:pt idx="0">
                  <c:v>85/86</c:v>
                </c:pt>
                <c:pt idx="1">
                  <c:v>94/95</c:v>
                </c:pt>
                <c:pt idx="2">
                  <c:v>03/04</c:v>
                </c:pt>
                <c:pt idx="3">
                  <c:v>12/13</c:v>
                </c:pt>
                <c:pt idx="4">
                  <c:v>13/14</c:v>
                </c:pt>
              </c:strCache>
            </c:strRef>
          </c:cat>
          <c:val>
            <c:numRef>
              <c:f>Data!$B$246:$F$246</c:f>
              <c:numCache>
                <c:ptCount val="5"/>
                <c:pt idx="0">
                  <c:v>451</c:v>
                </c:pt>
                <c:pt idx="1">
                  <c:v>1250</c:v>
                </c:pt>
                <c:pt idx="2">
                  <c:v>1586</c:v>
                </c:pt>
                <c:pt idx="3">
                  <c:v>2247</c:v>
                </c:pt>
                <c:pt idx="4">
                  <c:v>2111</c:v>
                </c:pt>
              </c:numCache>
            </c:numRef>
          </c:val>
        </c:ser>
        <c:ser>
          <c:idx val="1"/>
          <c:order val="1"/>
          <c:tx>
            <c:v>Regular (6 Units or Greater)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Data!$B$245:$E$245</c:f>
              <c:strCache>
                <c:ptCount val="4"/>
                <c:pt idx="0">
                  <c:v>85/86</c:v>
                </c:pt>
                <c:pt idx="1">
                  <c:v>94/95</c:v>
                </c:pt>
                <c:pt idx="2">
                  <c:v>03/04</c:v>
                </c:pt>
                <c:pt idx="3">
                  <c:v>12/13</c:v>
                </c:pt>
              </c:strCache>
            </c:strRef>
          </c:cat>
          <c:val>
            <c:numRef>
              <c:f>Data!$B$247:$F$247</c:f>
              <c:numCache>
                <c:ptCount val="5"/>
                <c:pt idx="0">
                  <c:v>691</c:v>
                </c:pt>
                <c:pt idx="1">
                  <c:v>1916</c:v>
                </c:pt>
                <c:pt idx="2">
                  <c:v>2444</c:v>
                </c:pt>
                <c:pt idx="3">
                  <c:v>3501</c:v>
                </c:pt>
                <c:pt idx="4">
                  <c:v>3260</c:v>
                </c:pt>
              </c:numCache>
            </c:numRef>
          </c:val>
        </c:ser>
        <c:axId val="297411"/>
        <c:axId val="2676700"/>
      </c:barChart>
      <c:catAx>
        <c:axId val="297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6700"/>
        <c:crosses val="autoZero"/>
        <c:auto val="1"/>
        <c:lblOffset val="100"/>
        <c:tickLblSkip val="1"/>
        <c:noMultiLvlLbl val="0"/>
      </c:catAx>
      <c:valAx>
        <c:axId val="2676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41"/>
          <c:w val="0.3077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"/>
          <c:y val="0.19025"/>
          <c:w val="0.4215"/>
          <c:h val="0.619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Data!$K$237:$K$241</c:f>
              <c:numCache>
                <c:ptCount val="5"/>
              </c:numCache>
            </c:numRef>
          </c:cat>
          <c:val>
            <c:numRef>
              <c:f>Data!$L$237:$L$241</c:f>
              <c:numCache>
                <c:ptCount val="5"/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Headcount</a:t>
            </a:r>
          </a:p>
        </c:rich>
      </c:tx>
      <c:layout>
        <c:manualLayout>
          <c:xMode val="factor"/>
          <c:yMode val="factor"/>
          <c:x val="-0.396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3225"/>
          <c:w val="0.956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Data!$B$104:$G$104</c:f>
              <c:strCache>
                <c:ptCount val="6"/>
                <c:pt idx="0">
                  <c:v>67/68</c:v>
                </c:pt>
                <c:pt idx="1">
                  <c:v>76/77</c:v>
                </c:pt>
                <c:pt idx="2">
                  <c:v>85/86</c:v>
                </c:pt>
                <c:pt idx="3">
                  <c:v>94/95</c:v>
                </c:pt>
                <c:pt idx="4">
                  <c:v>03/04</c:v>
                </c:pt>
                <c:pt idx="5">
                  <c:v>12/13</c:v>
                </c:pt>
              </c:strCache>
            </c:strRef>
          </c:cat>
          <c:val>
            <c:numRef>
              <c:f>Data!$B$105:$G$105</c:f>
              <c:numCache>
                <c:ptCount val="6"/>
                <c:pt idx="0">
                  <c:v>2323</c:v>
                </c:pt>
                <c:pt idx="1">
                  <c:v>3993</c:v>
                </c:pt>
                <c:pt idx="2">
                  <c:v>3733</c:v>
                </c:pt>
                <c:pt idx="3">
                  <c:v>4685</c:v>
                </c:pt>
                <c:pt idx="4">
                  <c:v>5992</c:v>
                </c:pt>
                <c:pt idx="5">
                  <c:v>8736</c:v>
                </c:pt>
              </c:numCache>
            </c:numRef>
          </c:val>
        </c:ser>
        <c:gapWidth val="80"/>
        <c:axId val="24090301"/>
        <c:axId val="15486118"/>
      </c:barChart>
      <c:catAx>
        <c:axId val="2409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86118"/>
        <c:crosses val="autoZero"/>
        <c:auto val="1"/>
        <c:lblOffset val="100"/>
        <c:tickLblSkip val="1"/>
        <c:noMultiLvlLbl val="0"/>
      </c:catAx>
      <c:valAx>
        <c:axId val="15486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90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Data!$A$144:$A$153</c:f>
              <c:strCache>
                <c:ptCount val="10"/>
                <c:pt idx="0">
                  <c:v>5.3% African American (461)</c:v>
                </c:pt>
                <c:pt idx="1">
                  <c:v>0.2% American Indian (20)</c:v>
                </c:pt>
                <c:pt idx="2">
                  <c:v>10.2% Asian American (891)</c:v>
                </c:pt>
                <c:pt idx="3">
                  <c:v>7.3% International (640)</c:v>
                </c:pt>
                <c:pt idx="4">
                  <c:v>25.2% Latino/a (2,198)</c:v>
                </c:pt>
                <c:pt idx="5">
                  <c:v>0.6% Pacific Isl (52)</c:v>
                </c:pt>
                <c:pt idx="6">
                  <c:v>17.8% Other (1,557)</c:v>
                </c:pt>
                <c:pt idx="7">
                  <c:v>33.4% White (2,917)</c:v>
                </c:pt>
                <c:pt idx="8">
                  <c:v>Total</c:v>
                </c:pt>
              </c:strCache>
            </c:strRef>
          </c:cat>
          <c:val>
            <c:numRef>
              <c:f>Data!$D$144:$D$153</c:f>
              <c:numCache>
                <c:ptCount val="10"/>
                <c:pt idx="0">
                  <c:v>461</c:v>
                </c:pt>
                <c:pt idx="1">
                  <c:v>20</c:v>
                </c:pt>
                <c:pt idx="2">
                  <c:v>891</c:v>
                </c:pt>
                <c:pt idx="3">
                  <c:v>640</c:v>
                </c:pt>
                <c:pt idx="4">
                  <c:v>2198</c:v>
                </c:pt>
                <c:pt idx="5">
                  <c:v>52</c:v>
                </c:pt>
                <c:pt idx="6">
                  <c:v>1557</c:v>
                </c:pt>
                <c:pt idx="7">
                  <c:v>2917</c:v>
                </c:pt>
                <c:pt idx="8">
                  <c:v>8736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Fees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Limited (Less than 6 Units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Data!$B$245:$F$245</c:f>
              <c:strCache>
                <c:ptCount val="5"/>
                <c:pt idx="0">
                  <c:v>85/86</c:v>
                </c:pt>
                <c:pt idx="1">
                  <c:v>94/95</c:v>
                </c:pt>
                <c:pt idx="2">
                  <c:v>03/04</c:v>
                </c:pt>
                <c:pt idx="3">
                  <c:v>12/13</c:v>
                </c:pt>
                <c:pt idx="4">
                  <c:v>13/14</c:v>
                </c:pt>
              </c:strCache>
            </c:strRef>
          </c:cat>
          <c:val>
            <c:numRef>
              <c:f>Data!$B$246:$F$246</c:f>
              <c:numCache>
                <c:ptCount val="5"/>
                <c:pt idx="0">
                  <c:v>451</c:v>
                </c:pt>
                <c:pt idx="1">
                  <c:v>1250</c:v>
                </c:pt>
                <c:pt idx="2">
                  <c:v>1586</c:v>
                </c:pt>
                <c:pt idx="3">
                  <c:v>2247</c:v>
                </c:pt>
                <c:pt idx="4">
                  <c:v>2111</c:v>
                </c:pt>
              </c:numCache>
            </c:numRef>
          </c:val>
        </c:ser>
        <c:ser>
          <c:idx val="1"/>
          <c:order val="1"/>
          <c:tx>
            <c:v>Regular (6 Units or Greater)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Data!$B$245:$E$245</c:f>
              <c:strCache>
                <c:ptCount val="4"/>
                <c:pt idx="0">
                  <c:v>85/86</c:v>
                </c:pt>
                <c:pt idx="1">
                  <c:v>94/95</c:v>
                </c:pt>
                <c:pt idx="2">
                  <c:v>03/04</c:v>
                </c:pt>
                <c:pt idx="3">
                  <c:v>12/13</c:v>
                </c:pt>
              </c:strCache>
            </c:strRef>
          </c:cat>
          <c:val>
            <c:numRef>
              <c:f>Data!$B$247:$F$247</c:f>
              <c:numCache>
                <c:ptCount val="5"/>
                <c:pt idx="0">
                  <c:v>691</c:v>
                </c:pt>
                <c:pt idx="1">
                  <c:v>1916</c:v>
                </c:pt>
                <c:pt idx="2">
                  <c:v>2444</c:v>
                </c:pt>
                <c:pt idx="3">
                  <c:v>3501</c:v>
                </c:pt>
                <c:pt idx="4">
                  <c:v>3260</c:v>
                </c:pt>
              </c:numCache>
            </c:numRef>
          </c:val>
        </c:ser>
        <c:axId val="38149785"/>
        <c:axId val="7803746"/>
      </c:barChart>
      <c:catAx>
        <c:axId val="3814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3746"/>
        <c:crosses val="autoZero"/>
        <c:auto val="1"/>
        <c:lblOffset val="100"/>
        <c:tickLblSkip val="1"/>
        <c:noMultiLvlLbl val="0"/>
      </c:catAx>
      <c:valAx>
        <c:axId val="7803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49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Data!$K$237:$K$241</c:f>
              <c:numCache>
                <c:ptCount val="5"/>
              </c:numCache>
            </c:numRef>
          </c:cat>
          <c:val>
            <c:numRef>
              <c:f>Data!$L$237:$L$241</c:f>
              <c:numCache>
                <c:ptCount val="5"/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25"/>
          <c:y val="0.49875"/>
          <c:w val="0.0895"/>
          <c:h val="0.01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Data!$A$144:$A$153</c:f>
              <c:strCache>
                <c:ptCount val="10"/>
                <c:pt idx="0">
                  <c:v>5.3% African American (461)</c:v>
                </c:pt>
                <c:pt idx="1">
                  <c:v>0.2% American Indian (20)</c:v>
                </c:pt>
                <c:pt idx="2">
                  <c:v>10.2% Asian American (891)</c:v>
                </c:pt>
                <c:pt idx="3">
                  <c:v>7.3% International (640)</c:v>
                </c:pt>
                <c:pt idx="4">
                  <c:v>25.2% Latino/a (2,198)</c:v>
                </c:pt>
                <c:pt idx="5">
                  <c:v>0.6% Pacific Isl (52)</c:v>
                </c:pt>
                <c:pt idx="6">
                  <c:v>17.8% Other (1,557)</c:v>
                </c:pt>
                <c:pt idx="7">
                  <c:v>33.4% White (2,917)</c:v>
                </c:pt>
                <c:pt idx="8">
                  <c:v>Total</c:v>
                </c:pt>
              </c:strCache>
            </c:strRef>
          </c:cat>
          <c:val>
            <c:numRef>
              <c:f>Data!$D$144:$D$153</c:f>
              <c:numCache>
                <c:ptCount val="10"/>
                <c:pt idx="0">
                  <c:v>461</c:v>
                </c:pt>
                <c:pt idx="1">
                  <c:v>20</c:v>
                </c:pt>
                <c:pt idx="2">
                  <c:v>891</c:v>
                </c:pt>
                <c:pt idx="3">
                  <c:v>640</c:v>
                </c:pt>
                <c:pt idx="4">
                  <c:v>2198</c:v>
                </c:pt>
                <c:pt idx="5">
                  <c:v>52</c:v>
                </c:pt>
                <c:pt idx="6">
                  <c:v>1557</c:v>
                </c:pt>
                <c:pt idx="7">
                  <c:v>2917</c:v>
                </c:pt>
                <c:pt idx="8">
                  <c:v>8736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Fees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Limited (Less than 6 Units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Data!$B$245:$F$245</c:f>
              <c:strCache>
                <c:ptCount val="5"/>
                <c:pt idx="0">
                  <c:v>85/86</c:v>
                </c:pt>
                <c:pt idx="1">
                  <c:v>94/95</c:v>
                </c:pt>
                <c:pt idx="2">
                  <c:v>03/04</c:v>
                </c:pt>
                <c:pt idx="3">
                  <c:v>12/13</c:v>
                </c:pt>
                <c:pt idx="4">
                  <c:v>13/14</c:v>
                </c:pt>
              </c:strCache>
            </c:strRef>
          </c:cat>
          <c:val>
            <c:numRef>
              <c:f>Data!$B$246:$F$246</c:f>
              <c:numCache>
                <c:ptCount val="5"/>
                <c:pt idx="0">
                  <c:v>451</c:v>
                </c:pt>
                <c:pt idx="1">
                  <c:v>1250</c:v>
                </c:pt>
                <c:pt idx="2">
                  <c:v>1586</c:v>
                </c:pt>
                <c:pt idx="3">
                  <c:v>2247</c:v>
                </c:pt>
                <c:pt idx="4">
                  <c:v>2111</c:v>
                </c:pt>
              </c:numCache>
            </c:numRef>
          </c:val>
        </c:ser>
        <c:ser>
          <c:idx val="1"/>
          <c:order val="1"/>
          <c:tx>
            <c:v>Regular (6 Units or Greater)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Data!$B$245:$E$245</c:f>
              <c:strCache>
                <c:ptCount val="4"/>
                <c:pt idx="0">
                  <c:v>85/86</c:v>
                </c:pt>
                <c:pt idx="1">
                  <c:v>94/95</c:v>
                </c:pt>
                <c:pt idx="2">
                  <c:v>03/04</c:v>
                </c:pt>
                <c:pt idx="3">
                  <c:v>12/13</c:v>
                </c:pt>
              </c:strCache>
            </c:strRef>
          </c:cat>
          <c:val>
            <c:numRef>
              <c:f>Data!$B$247:$F$247</c:f>
              <c:numCache>
                <c:ptCount val="5"/>
                <c:pt idx="0">
                  <c:v>691</c:v>
                </c:pt>
                <c:pt idx="1">
                  <c:v>1916</c:v>
                </c:pt>
                <c:pt idx="2">
                  <c:v>2444</c:v>
                </c:pt>
                <c:pt idx="3">
                  <c:v>3501</c:v>
                </c:pt>
                <c:pt idx="4">
                  <c:v>3260</c:v>
                </c:pt>
              </c:numCache>
            </c:numRef>
          </c:val>
        </c:ser>
        <c:axId val="3124851"/>
        <c:axId val="28123660"/>
      </c:barChart>
      <c:catAx>
        <c:axId val="312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23660"/>
        <c:crosses val="autoZero"/>
        <c:auto val="1"/>
        <c:lblOffset val="100"/>
        <c:tickLblSkip val="2"/>
        <c:noMultiLvlLbl val="0"/>
      </c:catAx>
      <c:valAx>
        <c:axId val="28123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Data!$K$237:$K$241</c:f>
              <c:numCache>
                <c:ptCount val="5"/>
              </c:numCache>
            </c:numRef>
          </c:cat>
          <c:val>
            <c:numRef>
              <c:f>Data!$L$237:$L$241</c:f>
              <c:numCache>
                <c:ptCount val="5"/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4575"/>
          <c:w val="0.96225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Fall Term Enrollment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33,243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Data!$B$1:$G$1</c:f>
              <c:numCache>
                <c:ptCount val="6"/>
                <c:pt idx="0">
                  <c:v>1963</c:v>
                </c:pt>
                <c:pt idx="1">
                  <c:v>1973</c:v>
                </c:pt>
                <c:pt idx="2">
                  <c:v>1983</c:v>
                </c:pt>
                <c:pt idx="3">
                  <c:v>1993</c:v>
                </c:pt>
                <c:pt idx="4">
                  <c:v>2003</c:v>
                </c:pt>
                <c:pt idx="5">
                  <c:v>2013</c:v>
                </c:pt>
              </c:numCache>
            </c:numRef>
          </c:cat>
          <c:val>
            <c:numRef>
              <c:f>Data!$B$2:$G$2</c:f>
              <c:numCache>
                <c:ptCount val="6"/>
                <c:pt idx="0">
                  <c:v>9923</c:v>
                </c:pt>
                <c:pt idx="1">
                  <c:v>24990</c:v>
                </c:pt>
                <c:pt idx="2">
                  <c:v>27794</c:v>
                </c:pt>
                <c:pt idx="3">
                  <c:v>27282</c:v>
                </c:pt>
                <c:pt idx="4">
                  <c:v>33426</c:v>
                </c:pt>
                <c:pt idx="5">
                  <c:v>38310</c:v>
                </c:pt>
              </c:numCache>
            </c:numRef>
          </c:val>
        </c:ser>
        <c:gapWidth val="80"/>
        <c:axId val="51786349"/>
        <c:axId val="63423958"/>
      </c:barChart>
      <c:catAx>
        <c:axId val="517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3958"/>
        <c:crosses val="autoZero"/>
        <c:auto val="0"/>
        <c:lblOffset val="100"/>
        <c:tickLblSkip val="1"/>
        <c:noMultiLvlLbl val="0"/>
      </c:catAx>
      <c:valAx>
        <c:axId val="63423958"/>
        <c:scaling>
          <c:orientation val="minMax"/>
          <c:max val="39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863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image" Target="../media/image1.png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image" Target="../media/image1.png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9525</xdr:rowOff>
    </xdr:from>
    <xdr:to>
      <xdr:col>6</xdr:col>
      <xdr:colOff>733425</xdr:colOff>
      <xdr:row>3</xdr:row>
      <xdr:rowOff>142875</xdr:rowOff>
    </xdr:to>
    <xdr:sp>
      <xdr:nvSpPr>
        <xdr:cNvPr id="1" name="Text 15"/>
        <xdr:cNvSpPr txBox="1">
          <a:spLocks noChangeArrowheads="1"/>
        </xdr:cNvSpPr>
      </xdr:nvSpPr>
      <xdr:spPr>
        <a:xfrm>
          <a:off x="1009650" y="247650"/>
          <a:ext cx="4581525" cy="6096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Faculty &amp; Staff Fall 2007</a:t>
          </a:r>
        </a:p>
      </xdr:txBody>
    </xdr:sp>
    <xdr:clientData/>
  </xdr:twoCellAnchor>
  <xdr:twoCellAnchor>
    <xdr:from>
      <xdr:col>2</xdr:col>
      <xdr:colOff>19050</xdr:colOff>
      <xdr:row>26</xdr:row>
      <xdr:rowOff>114300</xdr:rowOff>
    </xdr:from>
    <xdr:to>
      <xdr:col>7</xdr:col>
      <xdr:colOff>666750</xdr:colOff>
      <xdr:row>28</xdr:row>
      <xdr:rowOff>28575</xdr:rowOff>
    </xdr:to>
    <xdr:sp>
      <xdr:nvSpPr>
        <xdr:cNvPr id="2" name="Text 34"/>
        <xdr:cNvSpPr txBox="1">
          <a:spLocks noChangeArrowheads="1"/>
        </xdr:cNvSpPr>
      </xdr:nvSpPr>
      <xdr:spPr>
        <a:xfrm>
          <a:off x="1009650" y="6305550"/>
          <a:ext cx="530542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20</xdr:col>
      <xdr:colOff>152400</xdr:colOff>
      <xdr:row>0</xdr:row>
      <xdr:rowOff>0</xdr:rowOff>
    </xdr:from>
    <xdr:to>
      <xdr:col>27</xdr:col>
      <xdr:colOff>133350</xdr:colOff>
      <xdr:row>0</xdr:row>
      <xdr:rowOff>0</xdr:rowOff>
    </xdr:to>
    <xdr:sp fLocksText="0">
      <xdr:nvSpPr>
        <xdr:cNvPr id="3" name="Text 59"/>
        <xdr:cNvSpPr txBox="1">
          <a:spLocks noChangeArrowheads="1"/>
        </xdr:cNvSpPr>
      </xdr:nvSpPr>
      <xdr:spPr>
        <a:xfrm>
          <a:off x="17621250" y="0"/>
          <a:ext cx="468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0.22975</cdr:y>
    </cdr:from>
    <cdr:to>
      <cdr:x>0.64025</cdr:x>
      <cdr:y>0.3835</cdr:y>
    </cdr:to>
    <cdr:sp>
      <cdr:nvSpPr>
        <cdr:cNvPr id="1" name="Text 1"/>
        <cdr:cNvSpPr txBox="1">
          <a:spLocks noChangeArrowheads="1"/>
        </cdr:cNvSpPr>
      </cdr:nvSpPr>
      <cdr:spPr>
        <a:xfrm>
          <a:off x="285750" y="828675"/>
          <a:ext cx="29337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Headcount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1038225</xdr:colOff>
      <xdr:row>0</xdr:row>
      <xdr:rowOff>38100</xdr:rowOff>
    </xdr:from>
    <xdr:to>
      <xdr:col>19</xdr:col>
      <xdr:colOff>457200</xdr:colOff>
      <xdr:row>3</xdr:row>
      <xdr:rowOff>161925</xdr:rowOff>
    </xdr:to>
    <xdr:sp>
      <xdr:nvSpPr>
        <xdr:cNvPr id="1" name="Text 11"/>
        <xdr:cNvSpPr txBox="1">
          <a:spLocks noChangeArrowheads="1"/>
        </xdr:cNvSpPr>
      </xdr:nvSpPr>
      <xdr:spPr>
        <a:xfrm>
          <a:off x="14916150" y="38100"/>
          <a:ext cx="25527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00584" tIns="100584" rIns="0" bIns="0"/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Profile</a:t>
          </a:r>
        </a:p>
      </xdr:txBody>
    </xdr:sp>
    <xdr:clientData/>
  </xdr:twoCellAnchor>
  <xdr:twoCellAnchor>
    <xdr:from>
      <xdr:col>12</xdr:col>
      <xdr:colOff>800100</xdr:colOff>
      <xdr:row>4</xdr:row>
      <xdr:rowOff>38100</xdr:rowOff>
    </xdr:from>
    <xdr:to>
      <xdr:col>18</xdr:col>
      <xdr:colOff>95250</xdr:colOff>
      <xdr:row>6</xdr:row>
      <xdr:rowOff>161925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12125325" y="990600"/>
          <a:ext cx="4829175" cy="5619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500" b="0" i="0" u="none" baseline="0">
              <a:solidFill>
                <a:srgbClr val="FFFFFF"/>
              </a:solidFill>
            </a:rPr>
            <a:t>Enrollment Characteristics</a:t>
          </a:r>
        </a:p>
      </xdr:txBody>
    </xdr:sp>
    <xdr:clientData/>
  </xdr:twoCellAnchor>
  <xdr:twoCellAnchor>
    <xdr:from>
      <xdr:col>7</xdr:col>
      <xdr:colOff>57150</xdr:colOff>
      <xdr:row>56</xdr:row>
      <xdr:rowOff>19050</xdr:rowOff>
    </xdr:from>
    <xdr:to>
      <xdr:col>11</xdr:col>
      <xdr:colOff>1295400</xdr:colOff>
      <xdr:row>57</xdr:row>
      <xdr:rowOff>228600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6400800" y="12620625"/>
          <a:ext cx="4867275" cy="504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Majors Fall 2008</a:t>
          </a:r>
        </a:p>
      </xdr:txBody>
    </xdr:sp>
    <xdr:clientData/>
  </xdr:twoCellAnchor>
  <xdr:twoCellAnchor>
    <xdr:from>
      <xdr:col>7</xdr:col>
      <xdr:colOff>57150</xdr:colOff>
      <xdr:row>83</xdr:row>
      <xdr:rowOff>152400</xdr:rowOff>
    </xdr:from>
    <xdr:to>
      <xdr:col>12</xdr:col>
      <xdr:colOff>323850</xdr:colOff>
      <xdr:row>85</xdr:row>
      <xdr:rowOff>190500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6400800" y="18792825"/>
          <a:ext cx="5248275" cy="5619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Degrees Conferred 2007/08</a:t>
          </a:r>
        </a:p>
      </xdr:txBody>
    </xdr:sp>
    <xdr:clientData/>
  </xdr:twoCellAnchor>
  <xdr:twoCellAnchor>
    <xdr:from>
      <xdr:col>1</xdr:col>
      <xdr:colOff>19050</xdr:colOff>
      <xdr:row>29</xdr:row>
      <xdr:rowOff>9525</xdr:rowOff>
    </xdr:from>
    <xdr:to>
      <xdr:col>5</xdr:col>
      <xdr:colOff>733425</xdr:colOff>
      <xdr:row>31</xdr:row>
      <xdr:rowOff>142875</xdr:rowOff>
    </xdr:to>
    <xdr:sp>
      <xdr:nvSpPr>
        <xdr:cNvPr id="5" name="Text 15"/>
        <xdr:cNvSpPr txBox="1">
          <a:spLocks noChangeArrowheads="1"/>
        </xdr:cNvSpPr>
      </xdr:nvSpPr>
      <xdr:spPr>
        <a:xfrm>
          <a:off x="552450" y="6477000"/>
          <a:ext cx="4581525" cy="571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Faculty &amp; Staff Fall 2008</a:t>
          </a:r>
        </a:p>
      </xdr:txBody>
    </xdr:sp>
    <xdr:clientData/>
  </xdr:twoCellAnchor>
  <xdr:twoCellAnchor>
    <xdr:from>
      <xdr:col>6</xdr:col>
      <xdr:colOff>838200</xdr:colOff>
      <xdr:row>0</xdr:row>
      <xdr:rowOff>9525</xdr:rowOff>
    </xdr:from>
    <xdr:to>
      <xdr:col>12</xdr:col>
      <xdr:colOff>228600</xdr:colOff>
      <xdr:row>2</xdr:row>
      <xdr:rowOff>123825</xdr:rowOff>
    </xdr:to>
    <xdr:sp>
      <xdr:nvSpPr>
        <xdr:cNvPr id="6" name="Text 16"/>
        <xdr:cNvSpPr txBox="1">
          <a:spLocks noChangeArrowheads="1"/>
        </xdr:cNvSpPr>
      </xdr:nvSpPr>
      <xdr:spPr>
        <a:xfrm>
          <a:off x="6029325" y="9525"/>
          <a:ext cx="5524500" cy="5905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Tuition &amp; Financial Aid 2007/08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6</xdr:col>
      <xdr:colOff>0</xdr:colOff>
      <xdr:row>2</xdr:row>
      <xdr:rowOff>152400</xdr:rowOff>
    </xdr:to>
    <xdr:sp>
      <xdr:nvSpPr>
        <xdr:cNvPr id="7" name="Text 18"/>
        <xdr:cNvSpPr txBox="1">
          <a:spLocks noChangeArrowheads="1"/>
        </xdr:cNvSpPr>
      </xdr:nvSpPr>
      <xdr:spPr>
        <a:xfrm>
          <a:off x="533400" y="38100"/>
          <a:ext cx="4657725" cy="5905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Student Origin Fall 2008</a:t>
          </a:r>
        </a:p>
      </xdr:txBody>
    </xdr:sp>
    <xdr:clientData/>
  </xdr:twoCellAnchor>
  <xdr:twoCellAnchor>
    <xdr:from>
      <xdr:col>7</xdr:col>
      <xdr:colOff>381000</xdr:colOff>
      <xdr:row>51</xdr:row>
      <xdr:rowOff>38100</xdr:rowOff>
    </xdr:from>
    <xdr:to>
      <xdr:col>11</xdr:col>
      <xdr:colOff>1066800</xdr:colOff>
      <xdr:row>55</xdr:row>
      <xdr:rowOff>114300</xdr:rowOff>
    </xdr:to>
    <xdr:sp>
      <xdr:nvSpPr>
        <xdr:cNvPr id="8" name="Text 27"/>
        <xdr:cNvSpPr txBox="1">
          <a:spLocks noChangeArrowheads="1"/>
        </xdr:cNvSpPr>
      </xdr:nvSpPr>
      <xdr:spPr>
        <a:xfrm>
          <a:off x="6724650" y="11525250"/>
          <a:ext cx="4314825" cy="1066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 Institutional Research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18111 Nordhoff Street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Northridge, CA  91330-8224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(818) 677-3277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6</xdr:col>
      <xdr:colOff>419100</xdr:colOff>
      <xdr:row>70</xdr:row>
      <xdr:rowOff>9525</xdr:rowOff>
    </xdr:to>
    <xdr:sp>
      <xdr:nvSpPr>
        <xdr:cNvPr id="9" name="Text 31"/>
        <xdr:cNvSpPr txBox="1">
          <a:spLocks noChangeArrowheads="1"/>
        </xdr:cNvSpPr>
      </xdr:nvSpPr>
      <xdr:spPr>
        <a:xfrm>
          <a:off x="533400" y="15363825"/>
          <a:ext cx="50768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Full time attendance is based on 12 units or more for undergraduates and 9 units or more for graduates. </a:t>
          </a:r>
        </a:p>
      </xdr:txBody>
    </xdr:sp>
    <xdr:clientData/>
  </xdr:twoCellAnchor>
  <xdr:twoCellAnchor>
    <xdr:from>
      <xdr:col>6</xdr:col>
      <xdr:colOff>1143000</xdr:colOff>
      <xdr:row>81</xdr:row>
      <xdr:rowOff>114300</xdr:rowOff>
    </xdr:from>
    <xdr:to>
      <xdr:col>13</xdr:col>
      <xdr:colOff>552450</xdr:colOff>
      <xdr:row>82</xdr:row>
      <xdr:rowOff>142875</xdr:rowOff>
    </xdr:to>
    <xdr:sp>
      <xdr:nvSpPr>
        <xdr:cNvPr id="10" name="Text 32"/>
        <xdr:cNvSpPr txBox="1">
          <a:spLocks noChangeArrowheads="1"/>
        </xdr:cNvSpPr>
      </xdr:nvSpPr>
      <xdr:spPr>
        <a:xfrm>
          <a:off x="6334125" y="18373725"/>
          <a:ext cx="64293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Majors based on hegis codes; percentages based on total declared.</a:t>
          </a:r>
        </a:p>
      </xdr:txBody>
    </xdr:sp>
    <xdr:clientData/>
  </xdr:twoCellAnchor>
  <xdr:twoCellAnchor>
    <xdr:from>
      <xdr:col>0</xdr:col>
      <xdr:colOff>514350</xdr:colOff>
      <xdr:row>8</xdr:row>
      <xdr:rowOff>104775</xdr:rowOff>
    </xdr:from>
    <xdr:to>
      <xdr:col>6</xdr:col>
      <xdr:colOff>180975</xdr:colOff>
      <xdr:row>9</xdr:row>
      <xdr:rowOff>123825</xdr:rowOff>
    </xdr:to>
    <xdr:sp>
      <xdr:nvSpPr>
        <xdr:cNvPr id="11" name="Text 33"/>
        <xdr:cNvSpPr txBox="1">
          <a:spLocks noChangeArrowheads="1"/>
        </xdr:cNvSpPr>
      </xdr:nvSpPr>
      <xdr:spPr>
        <a:xfrm>
          <a:off x="514350" y="1933575"/>
          <a:ext cx="48577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Origin information is based on institution of origin.</a:t>
          </a:r>
        </a:p>
      </xdr:txBody>
    </xdr:sp>
    <xdr:clientData/>
  </xdr:twoCellAnchor>
  <xdr:twoCellAnchor>
    <xdr:from>
      <xdr:col>1</xdr:col>
      <xdr:colOff>28575</xdr:colOff>
      <xdr:row>54</xdr:row>
      <xdr:rowOff>38100</xdr:rowOff>
    </xdr:from>
    <xdr:to>
      <xdr:col>6</xdr:col>
      <xdr:colOff>685800</xdr:colOff>
      <xdr:row>56</xdr:row>
      <xdr:rowOff>0</xdr:rowOff>
    </xdr:to>
    <xdr:sp>
      <xdr:nvSpPr>
        <xdr:cNvPr id="12" name="Text 34"/>
        <xdr:cNvSpPr txBox="1">
          <a:spLocks noChangeArrowheads="1"/>
        </xdr:cNvSpPr>
      </xdr:nvSpPr>
      <xdr:spPr>
        <a:xfrm>
          <a:off x="561975" y="12239625"/>
          <a:ext cx="53149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7</xdr:col>
      <xdr:colOff>0</xdr:colOff>
      <xdr:row>18</xdr:row>
      <xdr:rowOff>142875</xdr:rowOff>
    </xdr:from>
    <xdr:to>
      <xdr:col>12</xdr:col>
      <xdr:colOff>419100</xdr:colOff>
      <xdr:row>19</xdr:row>
      <xdr:rowOff>200025</xdr:rowOff>
    </xdr:to>
    <xdr:sp fLocksText="0">
      <xdr:nvSpPr>
        <xdr:cNvPr id="13" name="Text 35"/>
        <xdr:cNvSpPr txBox="1">
          <a:spLocks noChangeArrowheads="1"/>
        </xdr:cNvSpPr>
      </xdr:nvSpPr>
      <xdr:spPr>
        <a:xfrm>
          <a:off x="6343650" y="4162425"/>
          <a:ext cx="5400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2008/09 Tuition &amp; Fees for Full-Time Students</a:t>
          </a:r>
        </a:p>
      </xdr:txBody>
    </xdr:sp>
    <xdr:clientData fLocksWithSheet="0"/>
  </xdr:twoCellAnchor>
  <xdr:twoCellAnchor>
    <xdr:from>
      <xdr:col>6</xdr:col>
      <xdr:colOff>1143000</xdr:colOff>
      <xdr:row>2</xdr:row>
      <xdr:rowOff>161925</xdr:rowOff>
    </xdr:from>
    <xdr:to>
      <xdr:col>13</xdr:col>
      <xdr:colOff>438150</xdr:colOff>
      <xdr:row>4</xdr:row>
      <xdr:rowOff>0</xdr:rowOff>
    </xdr:to>
    <xdr:sp>
      <xdr:nvSpPr>
        <xdr:cNvPr id="14" name="Text 38"/>
        <xdr:cNvSpPr txBox="1">
          <a:spLocks noChangeArrowheads="1"/>
        </xdr:cNvSpPr>
      </xdr:nvSpPr>
      <xdr:spPr>
        <a:xfrm>
          <a:off x="6334125" y="638175"/>
          <a:ext cx="63150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Undergraduate Resident Tuition &amp; Fee History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1123950</xdr:colOff>
      <xdr:row>48</xdr:row>
      <xdr:rowOff>161925</xdr:rowOff>
    </xdr:from>
    <xdr:to>
      <xdr:col>13</xdr:col>
      <xdr:colOff>361950</xdr:colOff>
      <xdr:row>49</xdr:row>
      <xdr:rowOff>190500</xdr:rowOff>
    </xdr:to>
    <xdr:sp>
      <xdr:nvSpPr>
        <xdr:cNvPr id="15" name="Text 41"/>
        <xdr:cNvSpPr txBox="1">
          <a:spLocks noChangeArrowheads="1"/>
        </xdr:cNvSpPr>
      </xdr:nvSpPr>
      <xdr:spPr>
        <a:xfrm>
          <a:off x="6315075" y="10858500"/>
          <a:ext cx="62579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6</xdr:col>
      <xdr:colOff>1104900</xdr:colOff>
      <xdr:row>49</xdr:row>
      <xdr:rowOff>200025</xdr:rowOff>
    </xdr:from>
    <xdr:to>
      <xdr:col>13</xdr:col>
      <xdr:colOff>381000</xdr:colOff>
      <xdr:row>51</xdr:row>
      <xdr:rowOff>9525</xdr:rowOff>
    </xdr:to>
    <xdr:sp>
      <xdr:nvSpPr>
        <xdr:cNvPr id="16" name="Text 42"/>
        <xdr:cNvSpPr txBox="1">
          <a:spLocks noChangeArrowheads="1"/>
        </xdr:cNvSpPr>
      </xdr:nvSpPr>
      <xdr:spPr>
        <a:xfrm>
          <a:off x="6296025" y="11182350"/>
          <a:ext cx="62960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CSUN Financial Aid Office.  Budget Planning &amp; Management.</a:t>
          </a:r>
        </a:p>
      </xdr:txBody>
    </xdr:sp>
    <xdr:clientData/>
  </xdr:twoCellAnchor>
  <xdr:twoCellAnchor>
    <xdr:from>
      <xdr:col>12</xdr:col>
      <xdr:colOff>685800</xdr:colOff>
      <xdr:row>10</xdr:row>
      <xdr:rowOff>152400</xdr:rowOff>
    </xdr:from>
    <xdr:to>
      <xdr:col>19</xdr:col>
      <xdr:colOff>38100</xdr:colOff>
      <xdr:row>27</xdr:row>
      <xdr:rowOff>57150</xdr:rowOff>
    </xdr:to>
    <xdr:graphicFrame>
      <xdr:nvGraphicFramePr>
        <xdr:cNvPr id="17" name="Chart 43"/>
        <xdr:cNvGraphicFramePr/>
      </xdr:nvGraphicFramePr>
      <xdr:xfrm>
        <a:off x="12011025" y="2419350"/>
        <a:ext cx="5038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90</xdr:row>
      <xdr:rowOff>152400</xdr:rowOff>
    </xdr:from>
    <xdr:to>
      <xdr:col>11</xdr:col>
      <xdr:colOff>457200</xdr:colOff>
      <xdr:row>91</xdr:row>
      <xdr:rowOff>200025</xdr:rowOff>
    </xdr:to>
    <xdr:sp>
      <xdr:nvSpPr>
        <xdr:cNvPr id="18" name="Text 57"/>
        <xdr:cNvSpPr txBox="1">
          <a:spLocks noChangeArrowheads="1"/>
        </xdr:cNvSpPr>
      </xdr:nvSpPr>
      <xdr:spPr>
        <a:xfrm>
          <a:off x="6381750" y="20507325"/>
          <a:ext cx="4048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</a:rPr>
            <a:t>Degree Recipient Ethnicity</a:t>
          </a:r>
        </a:p>
      </xdr:txBody>
    </xdr:sp>
    <xdr:clientData/>
  </xdr:twoCellAnchor>
  <xdr:twoCellAnchor>
    <xdr:from>
      <xdr:col>0</xdr:col>
      <xdr:colOff>495300</xdr:colOff>
      <xdr:row>27</xdr:row>
      <xdr:rowOff>85725</xdr:rowOff>
    </xdr:from>
    <xdr:to>
      <xdr:col>7</xdr:col>
      <xdr:colOff>438150</xdr:colOff>
      <xdr:row>28</xdr:row>
      <xdr:rowOff>114300</xdr:rowOff>
    </xdr:to>
    <xdr:sp>
      <xdr:nvSpPr>
        <xdr:cNvPr id="19" name="Text 58"/>
        <xdr:cNvSpPr txBox="1">
          <a:spLocks noChangeArrowheads="1"/>
        </xdr:cNvSpPr>
      </xdr:nvSpPr>
      <xdr:spPr>
        <a:xfrm>
          <a:off x="495300" y="6076950"/>
          <a:ext cx="62865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19</xdr:col>
      <xdr:colOff>152400</xdr:colOff>
      <xdr:row>56</xdr:row>
      <xdr:rowOff>95250</xdr:rowOff>
    </xdr:from>
    <xdr:to>
      <xdr:col>26</xdr:col>
      <xdr:colOff>133350</xdr:colOff>
      <xdr:row>63</xdr:row>
      <xdr:rowOff>57150</xdr:rowOff>
    </xdr:to>
    <xdr:sp fLocksText="0">
      <xdr:nvSpPr>
        <xdr:cNvPr id="20" name="Text 59"/>
        <xdr:cNvSpPr txBox="1">
          <a:spLocks noChangeArrowheads="1"/>
        </xdr:cNvSpPr>
      </xdr:nvSpPr>
      <xdr:spPr>
        <a:xfrm>
          <a:off x="17164050" y="12696825"/>
          <a:ext cx="4686300" cy="1628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114300</xdr:rowOff>
    </xdr:from>
    <xdr:to>
      <xdr:col>6</xdr:col>
      <xdr:colOff>1047750</xdr:colOff>
      <xdr:row>97</xdr:row>
      <xdr:rowOff>19050</xdr:rowOff>
    </xdr:to>
    <xdr:graphicFrame>
      <xdr:nvGraphicFramePr>
        <xdr:cNvPr id="21" name="Chart 62"/>
        <xdr:cNvGraphicFramePr/>
      </xdr:nvGraphicFramePr>
      <xdr:xfrm>
        <a:off x="0" y="17497425"/>
        <a:ext cx="62388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152400</xdr:colOff>
      <xdr:row>91</xdr:row>
      <xdr:rowOff>123825</xdr:rowOff>
    </xdr:from>
    <xdr:to>
      <xdr:col>13</xdr:col>
      <xdr:colOff>38100</xdr:colOff>
      <xdr:row>110</xdr:row>
      <xdr:rowOff>152400</xdr:rowOff>
    </xdr:to>
    <xdr:graphicFrame>
      <xdr:nvGraphicFramePr>
        <xdr:cNvPr id="22" name="Chart 63"/>
        <xdr:cNvGraphicFramePr/>
      </xdr:nvGraphicFramePr>
      <xdr:xfrm>
        <a:off x="5343525" y="20716875"/>
        <a:ext cx="6905625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76200</xdr:colOff>
      <xdr:row>54</xdr:row>
      <xdr:rowOff>114300</xdr:rowOff>
    </xdr:from>
    <xdr:to>
      <xdr:col>18</xdr:col>
      <xdr:colOff>66675</xdr:colOff>
      <xdr:row>55</xdr:row>
      <xdr:rowOff>123825</xdr:rowOff>
    </xdr:to>
    <xdr:sp>
      <xdr:nvSpPr>
        <xdr:cNvPr id="23" name="Text 34"/>
        <xdr:cNvSpPr txBox="1">
          <a:spLocks noChangeArrowheads="1"/>
        </xdr:cNvSpPr>
      </xdr:nvSpPr>
      <xdr:spPr>
        <a:xfrm>
          <a:off x="12287250" y="12315825"/>
          <a:ext cx="46386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6</xdr:col>
      <xdr:colOff>1028700</xdr:colOff>
      <xdr:row>3</xdr:row>
      <xdr:rowOff>228600</xdr:rowOff>
    </xdr:from>
    <xdr:to>
      <xdr:col>12</xdr:col>
      <xdr:colOff>304800</xdr:colOff>
      <xdr:row>18</xdr:row>
      <xdr:rowOff>114300</xdr:rowOff>
    </xdr:to>
    <xdr:graphicFrame>
      <xdr:nvGraphicFramePr>
        <xdr:cNvPr id="24" name="Chart 65"/>
        <xdr:cNvGraphicFramePr/>
      </xdr:nvGraphicFramePr>
      <xdr:xfrm>
        <a:off x="6219825" y="942975"/>
        <a:ext cx="5410200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76200</xdr:colOff>
      <xdr:row>23</xdr:row>
      <xdr:rowOff>190500</xdr:rowOff>
    </xdr:from>
    <xdr:to>
      <xdr:col>12</xdr:col>
      <xdr:colOff>419100</xdr:colOff>
      <xdr:row>43</xdr:row>
      <xdr:rowOff>142875</xdr:rowOff>
    </xdr:to>
    <xdr:graphicFrame>
      <xdr:nvGraphicFramePr>
        <xdr:cNvPr id="25" name="Chart 69"/>
        <xdr:cNvGraphicFramePr/>
      </xdr:nvGraphicFramePr>
      <xdr:xfrm>
        <a:off x="5267325" y="5305425"/>
        <a:ext cx="6477000" cy="4438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752475</xdr:colOff>
      <xdr:row>95</xdr:row>
      <xdr:rowOff>0</xdr:rowOff>
    </xdr:from>
    <xdr:to>
      <xdr:col>18</xdr:col>
      <xdr:colOff>66675</xdr:colOff>
      <xdr:row>109</xdr:row>
      <xdr:rowOff>180975</xdr:rowOff>
    </xdr:to>
    <xdr:graphicFrame>
      <xdr:nvGraphicFramePr>
        <xdr:cNvPr id="26" name="Chart 70"/>
        <xdr:cNvGraphicFramePr/>
      </xdr:nvGraphicFramePr>
      <xdr:xfrm>
        <a:off x="12077700" y="21545550"/>
        <a:ext cx="4848225" cy="3514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13</xdr:col>
      <xdr:colOff>19050</xdr:colOff>
      <xdr:row>0</xdr:row>
      <xdr:rowOff>76200</xdr:rowOff>
    </xdr:from>
    <xdr:to>
      <xdr:col>15</xdr:col>
      <xdr:colOff>1038225</xdr:colOff>
      <xdr:row>3</xdr:row>
      <xdr:rowOff>219075</xdr:rowOff>
    </xdr:to>
    <xdr:pic>
      <xdr:nvPicPr>
        <xdr:cNvPr id="27" name="Picture 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230100" y="76200"/>
          <a:ext cx="2686050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38100</xdr:rowOff>
    </xdr:from>
    <xdr:to>
      <xdr:col>7</xdr:col>
      <xdr:colOff>0</xdr:colOff>
      <xdr:row>3</xdr:row>
      <xdr:rowOff>152400</xdr:rowOff>
    </xdr:to>
    <xdr:sp>
      <xdr:nvSpPr>
        <xdr:cNvPr id="1" name="Text 18"/>
        <xdr:cNvSpPr txBox="1">
          <a:spLocks noChangeArrowheads="1"/>
        </xdr:cNvSpPr>
      </xdr:nvSpPr>
      <xdr:spPr>
        <a:xfrm>
          <a:off x="990600" y="352425"/>
          <a:ext cx="4657725" cy="5905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Student Origin Fall 2007</a:t>
          </a:r>
        </a:p>
      </xdr:txBody>
    </xdr:sp>
    <xdr:clientData/>
  </xdr:twoCellAnchor>
  <xdr:twoCellAnchor>
    <xdr:from>
      <xdr:col>1</xdr:col>
      <xdr:colOff>514350</xdr:colOff>
      <xdr:row>9</xdr:row>
      <xdr:rowOff>104775</xdr:rowOff>
    </xdr:from>
    <xdr:to>
      <xdr:col>7</xdr:col>
      <xdr:colOff>180975</xdr:colOff>
      <xdr:row>10</xdr:row>
      <xdr:rowOff>123825</xdr:rowOff>
    </xdr:to>
    <xdr:sp>
      <xdr:nvSpPr>
        <xdr:cNvPr id="2" name="Text 33"/>
        <xdr:cNvSpPr txBox="1">
          <a:spLocks noChangeArrowheads="1"/>
        </xdr:cNvSpPr>
      </xdr:nvSpPr>
      <xdr:spPr>
        <a:xfrm>
          <a:off x="971550" y="2324100"/>
          <a:ext cx="48577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Origin information is based on institution of origin.</a:t>
          </a:r>
        </a:p>
      </xdr:txBody>
    </xdr:sp>
    <xdr:clientData/>
  </xdr:twoCellAnchor>
  <xdr:twoCellAnchor>
    <xdr:from>
      <xdr:col>2</xdr:col>
      <xdr:colOff>19050</xdr:colOff>
      <xdr:row>30</xdr:row>
      <xdr:rowOff>0</xdr:rowOff>
    </xdr:from>
    <xdr:to>
      <xdr:col>7</xdr:col>
      <xdr:colOff>666750</xdr:colOff>
      <xdr:row>30</xdr:row>
      <xdr:rowOff>0</xdr:rowOff>
    </xdr:to>
    <xdr:sp>
      <xdr:nvSpPr>
        <xdr:cNvPr id="3" name="Text 34"/>
        <xdr:cNvSpPr txBox="1">
          <a:spLocks noChangeArrowheads="1"/>
        </xdr:cNvSpPr>
      </xdr:nvSpPr>
      <xdr:spPr>
        <a:xfrm>
          <a:off x="1009650" y="7219950"/>
          <a:ext cx="5305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1</xdr:col>
      <xdr:colOff>495300</xdr:colOff>
      <xdr:row>28</xdr:row>
      <xdr:rowOff>85725</xdr:rowOff>
    </xdr:from>
    <xdr:to>
      <xdr:col>8</xdr:col>
      <xdr:colOff>438150</xdr:colOff>
      <xdr:row>29</xdr:row>
      <xdr:rowOff>114300</xdr:rowOff>
    </xdr:to>
    <xdr:sp>
      <xdr:nvSpPr>
        <xdr:cNvPr id="4" name="Text 58"/>
        <xdr:cNvSpPr txBox="1">
          <a:spLocks noChangeArrowheads="1"/>
        </xdr:cNvSpPr>
      </xdr:nvSpPr>
      <xdr:spPr>
        <a:xfrm>
          <a:off x="952500" y="6829425"/>
          <a:ext cx="62865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20</xdr:col>
      <xdr:colOff>152400</xdr:colOff>
      <xdr:row>0</xdr:row>
      <xdr:rowOff>0</xdr:rowOff>
    </xdr:from>
    <xdr:to>
      <xdr:col>27</xdr:col>
      <xdr:colOff>133350</xdr:colOff>
      <xdr:row>0</xdr:row>
      <xdr:rowOff>0</xdr:rowOff>
    </xdr:to>
    <xdr:sp fLocksText="0">
      <xdr:nvSpPr>
        <xdr:cNvPr id="5" name="Text 59"/>
        <xdr:cNvSpPr txBox="1">
          <a:spLocks noChangeArrowheads="1"/>
        </xdr:cNvSpPr>
      </xdr:nvSpPr>
      <xdr:spPr>
        <a:xfrm>
          <a:off x="17621250" y="0"/>
          <a:ext cx="468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1</xdr:row>
      <xdr:rowOff>9525</xdr:rowOff>
    </xdr:from>
    <xdr:to>
      <xdr:col>6</xdr:col>
      <xdr:colOff>152400</xdr:colOff>
      <xdr:row>3</xdr:row>
      <xdr:rowOff>123825</xdr:rowOff>
    </xdr:to>
    <xdr:sp>
      <xdr:nvSpPr>
        <xdr:cNvPr id="1" name="Text 16"/>
        <xdr:cNvSpPr txBox="1">
          <a:spLocks noChangeArrowheads="1"/>
        </xdr:cNvSpPr>
      </xdr:nvSpPr>
      <xdr:spPr>
        <a:xfrm>
          <a:off x="838200" y="571500"/>
          <a:ext cx="5448300" cy="5905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Tuition &amp; Financial Aid 2006/07</a:t>
          </a:r>
        </a:p>
      </xdr:txBody>
    </xdr:sp>
    <xdr:clientData/>
  </xdr:twoCellAnchor>
  <xdr:twoCellAnchor>
    <xdr:from>
      <xdr:col>1</xdr:col>
      <xdr:colOff>381000</xdr:colOff>
      <xdr:row>52</xdr:row>
      <xdr:rowOff>38100</xdr:rowOff>
    </xdr:from>
    <xdr:to>
      <xdr:col>5</xdr:col>
      <xdr:colOff>1066800</xdr:colOff>
      <xdr:row>56</xdr:row>
      <xdr:rowOff>114300</xdr:rowOff>
    </xdr:to>
    <xdr:sp>
      <xdr:nvSpPr>
        <xdr:cNvPr id="2" name="Text 27"/>
        <xdr:cNvSpPr txBox="1">
          <a:spLocks noChangeArrowheads="1"/>
        </xdr:cNvSpPr>
      </xdr:nvSpPr>
      <xdr:spPr>
        <a:xfrm>
          <a:off x="1533525" y="12744450"/>
          <a:ext cx="431482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 Institutional Research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18111 Nordhoff Street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Northridge, CA  91330-8224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(818) 677-3277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19</xdr:row>
      <xdr:rowOff>142875</xdr:rowOff>
    </xdr:from>
    <xdr:to>
      <xdr:col>6</xdr:col>
      <xdr:colOff>419100</xdr:colOff>
      <xdr:row>20</xdr:row>
      <xdr:rowOff>200025</xdr:rowOff>
    </xdr:to>
    <xdr:sp fLocksText="0">
      <xdr:nvSpPr>
        <xdr:cNvPr id="3" name="Text 35"/>
        <xdr:cNvSpPr txBox="1">
          <a:spLocks noChangeArrowheads="1"/>
        </xdr:cNvSpPr>
      </xdr:nvSpPr>
      <xdr:spPr>
        <a:xfrm>
          <a:off x="1152525" y="4991100"/>
          <a:ext cx="5400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2006/07 Tuition &amp; Fees for Full-Time Students</a:t>
          </a:r>
        </a:p>
      </xdr:txBody>
    </xdr:sp>
    <xdr:clientData fLocksWithSheet="0"/>
  </xdr:twoCellAnchor>
  <xdr:twoCellAnchor>
    <xdr:from>
      <xdr:col>0</xdr:col>
      <xdr:colOff>1143000</xdr:colOff>
      <xdr:row>3</xdr:row>
      <xdr:rowOff>161925</xdr:rowOff>
    </xdr:from>
    <xdr:to>
      <xdr:col>7</xdr:col>
      <xdr:colOff>438150</xdr:colOff>
      <xdr:row>5</xdr:row>
      <xdr:rowOff>0</xdr:rowOff>
    </xdr:to>
    <xdr:sp>
      <xdr:nvSpPr>
        <xdr:cNvPr id="4" name="Text 38"/>
        <xdr:cNvSpPr txBox="1">
          <a:spLocks noChangeArrowheads="1"/>
        </xdr:cNvSpPr>
      </xdr:nvSpPr>
      <xdr:spPr>
        <a:xfrm>
          <a:off x="1143000" y="1200150"/>
          <a:ext cx="63150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Undergraduate Resident Tuition &amp; Fee History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1123950</xdr:colOff>
      <xdr:row>49</xdr:row>
      <xdr:rowOff>161925</xdr:rowOff>
    </xdr:from>
    <xdr:to>
      <xdr:col>7</xdr:col>
      <xdr:colOff>361950</xdr:colOff>
      <xdr:row>50</xdr:row>
      <xdr:rowOff>190500</xdr:rowOff>
    </xdr:to>
    <xdr:sp>
      <xdr:nvSpPr>
        <xdr:cNvPr id="5" name="Text 41"/>
        <xdr:cNvSpPr txBox="1">
          <a:spLocks noChangeArrowheads="1"/>
        </xdr:cNvSpPr>
      </xdr:nvSpPr>
      <xdr:spPr>
        <a:xfrm>
          <a:off x="1123950" y="12153900"/>
          <a:ext cx="62579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0</xdr:col>
      <xdr:colOff>1104900</xdr:colOff>
      <xdr:row>50</xdr:row>
      <xdr:rowOff>200025</xdr:rowOff>
    </xdr:from>
    <xdr:to>
      <xdr:col>7</xdr:col>
      <xdr:colOff>381000</xdr:colOff>
      <xdr:row>52</xdr:row>
      <xdr:rowOff>9525</xdr:rowOff>
    </xdr:to>
    <xdr:sp>
      <xdr:nvSpPr>
        <xdr:cNvPr id="6" name="Text 42"/>
        <xdr:cNvSpPr txBox="1">
          <a:spLocks noChangeArrowheads="1"/>
        </xdr:cNvSpPr>
      </xdr:nvSpPr>
      <xdr:spPr>
        <a:xfrm>
          <a:off x="1104900" y="12430125"/>
          <a:ext cx="62960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CSUN Financial Aid Office.  Budget Planning &amp; Management.</a:t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20</xdr:col>
      <xdr:colOff>133350</xdr:colOff>
      <xdr:row>0</xdr:row>
      <xdr:rowOff>0</xdr:rowOff>
    </xdr:to>
    <xdr:sp fLocksText="0">
      <xdr:nvSpPr>
        <xdr:cNvPr id="7" name="Text 59"/>
        <xdr:cNvSpPr txBox="1">
          <a:spLocks noChangeArrowheads="1"/>
        </xdr:cNvSpPr>
      </xdr:nvSpPr>
      <xdr:spPr>
        <a:xfrm>
          <a:off x="11972925" y="0"/>
          <a:ext cx="468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1028700</xdr:colOff>
      <xdr:row>4</xdr:row>
      <xdr:rowOff>228600</xdr:rowOff>
    </xdr:from>
    <xdr:to>
      <xdr:col>6</xdr:col>
      <xdr:colOff>304800</xdr:colOff>
      <xdr:row>19</xdr:row>
      <xdr:rowOff>114300</xdr:rowOff>
    </xdr:to>
    <xdr:graphicFrame>
      <xdr:nvGraphicFramePr>
        <xdr:cNvPr id="8" name="Chart 13"/>
        <xdr:cNvGraphicFramePr/>
      </xdr:nvGraphicFramePr>
      <xdr:xfrm>
        <a:off x="1028700" y="1504950"/>
        <a:ext cx="54102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24</xdr:row>
      <xdr:rowOff>190500</xdr:rowOff>
    </xdr:from>
    <xdr:to>
      <xdr:col>6</xdr:col>
      <xdr:colOff>419100</xdr:colOff>
      <xdr:row>44</xdr:row>
      <xdr:rowOff>142875</xdr:rowOff>
    </xdr:to>
    <xdr:graphicFrame>
      <xdr:nvGraphicFramePr>
        <xdr:cNvPr id="9" name="Chart 14"/>
        <xdr:cNvGraphicFramePr/>
      </xdr:nvGraphicFramePr>
      <xdr:xfrm>
        <a:off x="76200" y="6229350"/>
        <a:ext cx="64770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3</xdr:col>
      <xdr:colOff>895350</xdr:colOff>
      <xdr:row>2</xdr:row>
      <xdr:rowOff>123825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47625" y="38100"/>
          <a:ext cx="3609975" cy="504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Majors Fall 2008</a:t>
          </a:r>
        </a:p>
      </xdr:txBody>
    </xdr:sp>
    <xdr:clientData/>
  </xdr:twoCellAnchor>
  <xdr:twoCellAnchor>
    <xdr:from>
      <xdr:col>0</xdr:col>
      <xdr:colOff>57150</xdr:colOff>
      <xdr:row>28</xdr:row>
      <xdr:rowOff>0</xdr:rowOff>
    </xdr:from>
    <xdr:to>
      <xdr:col>4</xdr:col>
      <xdr:colOff>323850</xdr:colOff>
      <xdr:row>28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57150" y="6162675"/>
          <a:ext cx="39243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Degrees Conferred 2006/07</a:t>
          </a:r>
        </a:p>
      </xdr:txBody>
    </xdr:sp>
    <xdr:clientData/>
  </xdr:twoCellAnchor>
  <xdr:twoCellAnchor>
    <xdr:from>
      <xdr:col>0</xdr:col>
      <xdr:colOff>381000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3" name="Text 27"/>
        <xdr:cNvSpPr txBox="1">
          <a:spLocks noChangeArrowheads="1"/>
        </xdr:cNvSpPr>
      </xdr:nvSpPr>
      <xdr:spPr>
        <a:xfrm>
          <a:off x="381000" y="6162675"/>
          <a:ext cx="3276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 Institutional Research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18111 Nordhoff Street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Northridge, CA  91330-8224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(818) 677-3277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26</xdr:row>
      <xdr:rowOff>114300</xdr:rowOff>
    </xdr:from>
    <xdr:to>
      <xdr:col>5</xdr:col>
      <xdr:colOff>561975</xdr:colOff>
      <xdr:row>27</xdr:row>
      <xdr:rowOff>142875</xdr:rowOff>
    </xdr:to>
    <xdr:sp>
      <xdr:nvSpPr>
        <xdr:cNvPr id="4" name="Text 32"/>
        <xdr:cNvSpPr txBox="1">
          <a:spLocks noChangeArrowheads="1"/>
        </xdr:cNvSpPr>
      </xdr:nvSpPr>
      <xdr:spPr>
        <a:xfrm>
          <a:off x="0" y="5895975"/>
          <a:ext cx="51054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Majors based on hegis codes; percentages based on total declared.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5" name="Text 34"/>
        <xdr:cNvSpPr txBox="1">
          <a:spLocks noChangeArrowheads="1"/>
        </xdr:cNvSpPr>
      </xdr:nvSpPr>
      <xdr:spPr>
        <a:xfrm>
          <a:off x="0" y="6162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4</xdr:col>
      <xdr:colOff>419100</xdr:colOff>
      <xdr:row>28</xdr:row>
      <xdr:rowOff>0</xdr:rowOff>
    </xdr:to>
    <xdr:sp fLocksText="0">
      <xdr:nvSpPr>
        <xdr:cNvPr id="6" name="Text 35"/>
        <xdr:cNvSpPr txBox="1">
          <a:spLocks noChangeArrowheads="1"/>
        </xdr:cNvSpPr>
      </xdr:nvSpPr>
      <xdr:spPr>
        <a:xfrm>
          <a:off x="0" y="6162675"/>
          <a:ext cx="407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2006/07 Tuition &amp; Fees for Full-Time Students</a:t>
          </a:r>
        </a:p>
      </xdr:txBody>
    </xdr:sp>
    <xdr:clientData fLocksWithSheet="0"/>
  </xdr:twoCellAnchor>
  <xdr:twoCellAnchor>
    <xdr:from>
      <xdr:col>0</xdr:col>
      <xdr:colOff>0</xdr:colOff>
      <xdr:row>28</xdr:row>
      <xdr:rowOff>0</xdr:rowOff>
    </xdr:from>
    <xdr:to>
      <xdr:col>5</xdr:col>
      <xdr:colOff>438150</xdr:colOff>
      <xdr:row>28</xdr:row>
      <xdr:rowOff>0</xdr:rowOff>
    </xdr:to>
    <xdr:sp>
      <xdr:nvSpPr>
        <xdr:cNvPr id="7" name="Text 38"/>
        <xdr:cNvSpPr txBox="1">
          <a:spLocks noChangeArrowheads="1"/>
        </xdr:cNvSpPr>
      </xdr:nvSpPr>
      <xdr:spPr>
        <a:xfrm>
          <a:off x="0" y="6162675"/>
          <a:ext cx="4981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Undergraduate Resident Tuition &amp; Fee History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5</xdr:col>
      <xdr:colOff>361950</xdr:colOff>
      <xdr:row>28</xdr:row>
      <xdr:rowOff>0</xdr:rowOff>
    </xdr:to>
    <xdr:sp>
      <xdr:nvSpPr>
        <xdr:cNvPr id="8" name="Text 41"/>
        <xdr:cNvSpPr txBox="1">
          <a:spLocks noChangeArrowheads="1"/>
        </xdr:cNvSpPr>
      </xdr:nvSpPr>
      <xdr:spPr>
        <a:xfrm>
          <a:off x="0" y="6162675"/>
          <a:ext cx="4905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5</xdr:col>
      <xdr:colOff>381000</xdr:colOff>
      <xdr:row>28</xdr:row>
      <xdr:rowOff>0</xdr:rowOff>
    </xdr:to>
    <xdr:sp>
      <xdr:nvSpPr>
        <xdr:cNvPr id="9" name="Text 42"/>
        <xdr:cNvSpPr txBox="1">
          <a:spLocks noChangeArrowheads="1"/>
        </xdr:cNvSpPr>
      </xdr:nvSpPr>
      <xdr:spPr>
        <a:xfrm>
          <a:off x="0" y="6162675"/>
          <a:ext cx="4924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CSUN Financial Aid Office.  Budget Planning &amp; Management.</a:t>
          </a:r>
        </a:p>
      </xdr:txBody>
    </xdr:sp>
    <xdr:clientData/>
  </xdr:twoCellAnchor>
  <xdr:twoCellAnchor>
    <xdr:from>
      <xdr:col>0</xdr:col>
      <xdr:colOff>38100</xdr:colOff>
      <xdr:row>28</xdr:row>
      <xdr:rowOff>0</xdr:rowOff>
    </xdr:from>
    <xdr:to>
      <xdr:col>3</xdr:col>
      <xdr:colOff>457200</xdr:colOff>
      <xdr:row>28</xdr:row>
      <xdr:rowOff>0</xdr:rowOff>
    </xdr:to>
    <xdr:sp>
      <xdr:nvSpPr>
        <xdr:cNvPr id="10" name="Text 57"/>
        <xdr:cNvSpPr txBox="1">
          <a:spLocks noChangeArrowheads="1"/>
        </xdr:cNvSpPr>
      </xdr:nvSpPr>
      <xdr:spPr>
        <a:xfrm>
          <a:off x="38100" y="6162675"/>
          <a:ext cx="3181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</a:rPr>
            <a:t>Degree Recipient Ethnicity</a:t>
          </a:r>
        </a:p>
      </xdr:txBody>
    </xdr:sp>
    <xdr:clientData/>
  </xdr:twoCellAnchor>
  <xdr:twoCellAnchor>
    <xdr:from>
      <xdr:col>11</xdr:col>
      <xdr:colOff>152400</xdr:colOff>
      <xdr:row>1</xdr:row>
      <xdr:rowOff>95250</xdr:rowOff>
    </xdr:from>
    <xdr:to>
      <xdr:col>18</xdr:col>
      <xdr:colOff>133350</xdr:colOff>
      <xdr:row>8</xdr:row>
      <xdr:rowOff>57150</xdr:rowOff>
    </xdr:to>
    <xdr:sp fLocksText="0">
      <xdr:nvSpPr>
        <xdr:cNvPr id="11" name="Text 59"/>
        <xdr:cNvSpPr txBox="1">
          <a:spLocks noChangeArrowheads="1"/>
        </xdr:cNvSpPr>
      </xdr:nvSpPr>
      <xdr:spPr>
        <a:xfrm>
          <a:off x="9496425" y="219075"/>
          <a:ext cx="4686300" cy="1628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5</xdr:col>
      <xdr:colOff>38100</xdr:colOff>
      <xdr:row>28</xdr:row>
      <xdr:rowOff>0</xdr:rowOff>
    </xdr:to>
    <xdr:graphicFrame>
      <xdr:nvGraphicFramePr>
        <xdr:cNvPr id="12" name="Chart 19"/>
        <xdr:cNvGraphicFramePr/>
      </xdr:nvGraphicFramePr>
      <xdr:xfrm>
        <a:off x="0" y="6162675"/>
        <a:ext cx="4581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4</xdr:col>
      <xdr:colOff>304800</xdr:colOff>
      <xdr:row>28</xdr:row>
      <xdr:rowOff>0</xdr:rowOff>
    </xdr:to>
    <xdr:graphicFrame>
      <xdr:nvGraphicFramePr>
        <xdr:cNvPr id="13" name="Chart 20"/>
        <xdr:cNvGraphicFramePr/>
      </xdr:nvGraphicFramePr>
      <xdr:xfrm>
        <a:off x="0" y="6162675"/>
        <a:ext cx="3962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4</xdr:col>
      <xdr:colOff>419100</xdr:colOff>
      <xdr:row>28</xdr:row>
      <xdr:rowOff>0</xdr:rowOff>
    </xdr:to>
    <xdr:graphicFrame>
      <xdr:nvGraphicFramePr>
        <xdr:cNvPr id="14" name="Chart 21"/>
        <xdr:cNvGraphicFramePr/>
      </xdr:nvGraphicFramePr>
      <xdr:xfrm>
        <a:off x="0" y="6162675"/>
        <a:ext cx="4076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0.119</cdr:y>
    </cdr:from>
    <cdr:to>
      <cdr:x>0.24</cdr:x>
      <cdr:y>0.2045</cdr:y>
    </cdr:to>
    <cdr:sp>
      <cdr:nvSpPr>
        <cdr:cNvPr id="1" name="Text 1"/>
        <cdr:cNvSpPr txBox="1">
          <a:spLocks noChangeArrowheads="1"/>
        </cdr:cNvSpPr>
      </cdr:nvSpPr>
      <cdr:spPr>
        <a:xfrm>
          <a:off x="76200" y="447675"/>
          <a:ext cx="1209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Headcount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19050</xdr:rowOff>
    </xdr:from>
    <xdr:to>
      <xdr:col>12</xdr:col>
      <xdr:colOff>0</xdr:colOff>
      <xdr:row>2</xdr:row>
      <xdr:rowOff>228600</xdr:rowOff>
    </xdr:to>
    <xdr:sp>
      <xdr:nvSpPr>
        <xdr:cNvPr id="1" name="Text 13"/>
        <xdr:cNvSpPr txBox="1">
          <a:spLocks noChangeArrowheads="1"/>
        </xdr:cNvSpPr>
      </xdr:nvSpPr>
      <xdr:spPr>
        <a:xfrm>
          <a:off x="10429875" y="142875"/>
          <a:ext cx="0" cy="504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Majors Fall 2007</a:t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10429875" y="13592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 Institutional Research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18111 Nordhoff Street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Northridge, CA  91330-8224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(818) 677-3277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7</xdr:col>
      <xdr:colOff>419100</xdr:colOff>
      <xdr:row>72</xdr:row>
      <xdr:rowOff>9525</xdr:rowOff>
    </xdr:to>
    <xdr:sp>
      <xdr:nvSpPr>
        <xdr:cNvPr id="3" name="Text 31"/>
        <xdr:cNvSpPr txBox="1">
          <a:spLocks noChangeArrowheads="1"/>
        </xdr:cNvSpPr>
      </xdr:nvSpPr>
      <xdr:spPr>
        <a:xfrm>
          <a:off x="609600" y="16211550"/>
          <a:ext cx="5838825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Full time attendance is based on 12 units or more for undergraduates and 9 units or more for graduates. </a:t>
          </a:r>
        </a:p>
      </xdr:txBody>
    </xdr:sp>
    <xdr:clientData/>
  </xdr:twoCellAnchor>
  <xdr:twoCellAnchor>
    <xdr:from>
      <xdr:col>7</xdr:col>
      <xdr:colOff>514350</xdr:colOff>
      <xdr:row>59</xdr:row>
      <xdr:rowOff>0</xdr:rowOff>
    </xdr:from>
    <xdr:to>
      <xdr:col>12</xdr:col>
      <xdr:colOff>0</xdr:colOff>
      <xdr:row>59</xdr:row>
      <xdr:rowOff>0</xdr:rowOff>
    </xdr:to>
    <xdr:sp>
      <xdr:nvSpPr>
        <xdr:cNvPr id="4" name="Text 33"/>
        <xdr:cNvSpPr txBox="1">
          <a:spLocks noChangeArrowheads="1"/>
        </xdr:cNvSpPr>
      </xdr:nvSpPr>
      <xdr:spPr>
        <a:xfrm>
          <a:off x="6543675" y="13592175"/>
          <a:ext cx="388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Origin information is based on institution of origin.</a:t>
          </a:r>
        </a:p>
      </xdr:txBody>
    </xdr:sp>
    <xdr:clientData/>
  </xdr:twoCellAnchor>
  <xdr:twoCellAnchor>
    <xdr:from>
      <xdr:col>1</xdr:col>
      <xdr:colOff>19050</xdr:colOff>
      <xdr:row>116</xdr:row>
      <xdr:rowOff>0</xdr:rowOff>
    </xdr:from>
    <xdr:to>
      <xdr:col>7</xdr:col>
      <xdr:colOff>533400</xdr:colOff>
      <xdr:row>116</xdr:row>
      <xdr:rowOff>0</xdr:rowOff>
    </xdr:to>
    <xdr:sp>
      <xdr:nvSpPr>
        <xdr:cNvPr id="5" name="Text 34"/>
        <xdr:cNvSpPr txBox="1">
          <a:spLocks noChangeArrowheads="1"/>
        </xdr:cNvSpPr>
      </xdr:nvSpPr>
      <xdr:spPr>
        <a:xfrm>
          <a:off x="628650" y="27165300"/>
          <a:ext cx="5934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sp fLocksText="0">
      <xdr:nvSpPr>
        <xdr:cNvPr id="6" name="Text 35"/>
        <xdr:cNvSpPr txBox="1">
          <a:spLocks noChangeArrowheads="1"/>
        </xdr:cNvSpPr>
      </xdr:nvSpPr>
      <xdr:spPr>
        <a:xfrm>
          <a:off x="10429875" y="13592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2006/07 Tuition &amp; Fees for Full-Time Students</a:t>
          </a:r>
        </a:p>
      </xdr:txBody>
    </xdr:sp>
    <xdr:clientData fLocksWithSheet="0"/>
  </xdr:twoCellAnchor>
  <xdr:twoCellAnchor>
    <xdr:from>
      <xdr:col>12</xdr:col>
      <xdr:colOff>0</xdr:colOff>
      <xdr:row>59</xdr:row>
      <xdr:rowOff>0</xdr:rowOff>
    </xdr:from>
    <xdr:to>
      <xdr:col>12</xdr:col>
      <xdr:colOff>438150</xdr:colOff>
      <xdr:row>59</xdr:row>
      <xdr:rowOff>0</xdr:rowOff>
    </xdr:to>
    <xdr:sp>
      <xdr:nvSpPr>
        <xdr:cNvPr id="7" name="Text 38"/>
        <xdr:cNvSpPr txBox="1">
          <a:spLocks noChangeArrowheads="1"/>
        </xdr:cNvSpPr>
      </xdr:nvSpPr>
      <xdr:spPr>
        <a:xfrm>
          <a:off x="10429875" y="13592175"/>
          <a:ext cx="438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Undergraduate Resident Tuition &amp; Fee History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361950</xdr:colOff>
      <xdr:row>59</xdr:row>
      <xdr:rowOff>0</xdr:rowOff>
    </xdr:to>
    <xdr:sp>
      <xdr:nvSpPr>
        <xdr:cNvPr id="8" name="Text 41"/>
        <xdr:cNvSpPr txBox="1">
          <a:spLocks noChangeArrowheads="1"/>
        </xdr:cNvSpPr>
      </xdr:nvSpPr>
      <xdr:spPr>
        <a:xfrm>
          <a:off x="10429875" y="13592175"/>
          <a:ext cx="361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381000</xdr:colOff>
      <xdr:row>59</xdr:row>
      <xdr:rowOff>0</xdr:rowOff>
    </xdr:to>
    <xdr:sp>
      <xdr:nvSpPr>
        <xdr:cNvPr id="9" name="Text 42"/>
        <xdr:cNvSpPr txBox="1">
          <a:spLocks noChangeArrowheads="1"/>
        </xdr:cNvSpPr>
      </xdr:nvSpPr>
      <xdr:spPr>
        <a:xfrm>
          <a:off x="10429875" y="13592175"/>
          <a:ext cx="381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CSUN Financial Aid Office.  Budget Planning &amp; Management.</a:t>
          </a:r>
        </a:p>
      </xdr:txBody>
    </xdr:sp>
    <xdr:clientData/>
  </xdr:twoCellAnchor>
  <xdr:twoCellAnchor>
    <xdr:from>
      <xdr:col>12</xdr:col>
      <xdr:colOff>0</xdr:colOff>
      <xdr:row>35</xdr:row>
      <xdr:rowOff>152400</xdr:rowOff>
    </xdr:from>
    <xdr:to>
      <xdr:col>12</xdr:col>
      <xdr:colOff>0</xdr:colOff>
      <xdr:row>36</xdr:row>
      <xdr:rowOff>200025</xdr:rowOff>
    </xdr:to>
    <xdr:sp>
      <xdr:nvSpPr>
        <xdr:cNvPr id="10" name="Text 57"/>
        <xdr:cNvSpPr txBox="1">
          <a:spLocks noChangeArrowheads="1"/>
        </xdr:cNvSpPr>
      </xdr:nvSpPr>
      <xdr:spPr>
        <a:xfrm>
          <a:off x="10429875" y="8029575"/>
          <a:ext cx="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</a:rPr>
            <a:t>Degree Recipient Ethnicity</a:t>
          </a:r>
        </a:p>
      </xdr:txBody>
    </xdr:sp>
    <xdr:clientData/>
  </xdr:twoCellAnchor>
  <xdr:twoCellAnchor>
    <xdr:from>
      <xdr:col>7</xdr:col>
      <xdr:colOff>495300</xdr:colOff>
      <xdr:row>59</xdr:row>
      <xdr:rowOff>0</xdr:rowOff>
    </xdr:from>
    <xdr:to>
      <xdr:col>12</xdr:col>
      <xdr:colOff>0</xdr:colOff>
      <xdr:row>59</xdr:row>
      <xdr:rowOff>0</xdr:rowOff>
    </xdr:to>
    <xdr:sp>
      <xdr:nvSpPr>
        <xdr:cNvPr id="11" name="Text 58"/>
        <xdr:cNvSpPr txBox="1">
          <a:spLocks noChangeArrowheads="1"/>
        </xdr:cNvSpPr>
      </xdr:nvSpPr>
      <xdr:spPr>
        <a:xfrm>
          <a:off x="6524625" y="13592175"/>
          <a:ext cx="3905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18</xdr:col>
      <xdr:colOff>152400</xdr:colOff>
      <xdr:row>1</xdr:row>
      <xdr:rowOff>95250</xdr:rowOff>
    </xdr:from>
    <xdr:to>
      <xdr:col>25</xdr:col>
      <xdr:colOff>133350</xdr:colOff>
      <xdr:row>8</xdr:row>
      <xdr:rowOff>57150</xdr:rowOff>
    </xdr:to>
    <xdr:sp fLocksText="0">
      <xdr:nvSpPr>
        <xdr:cNvPr id="12" name="Text 59"/>
        <xdr:cNvSpPr txBox="1">
          <a:spLocks noChangeArrowheads="1"/>
        </xdr:cNvSpPr>
      </xdr:nvSpPr>
      <xdr:spPr>
        <a:xfrm>
          <a:off x="15382875" y="219075"/>
          <a:ext cx="4686300" cy="1628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36</xdr:row>
      <xdr:rowOff>123825</xdr:rowOff>
    </xdr:from>
    <xdr:to>
      <xdr:col>12</xdr:col>
      <xdr:colOff>38100</xdr:colOff>
      <xdr:row>55</xdr:row>
      <xdr:rowOff>152400</xdr:rowOff>
    </xdr:to>
    <xdr:graphicFrame>
      <xdr:nvGraphicFramePr>
        <xdr:cNvPr id="13" name="Chart 19"/>
        <xdr:cNvGraphicFramePr/>
      </xdr:nvGraphicFramePr>
      <xdr:xfrm>
        <a:off x="10429875" y="8239125"/>
        <a:ext cx="381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graphicFrame>
      <xdr:nvGraphicFramePr>
        <xdr:cNvPr id="14" name="Chart 20"/>
        <xdr:cNvGraphicFramePr/>
      </xdr:nvGraphicFramePr>
      <xdr:xfrm>
        <a:off x="10429875" y="135921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graphicFrame>
      <xdr:nvGraphicFramePr>
        <xdr:cNvPr id="15" name="Chart 21"/>
        <xdr:cNvGraphicFramePr/>
      </xdr:nvGraphicFramePr>
      <xdr:xfrm>
        <a:off x="10429875" y="135921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57150</xdr:colOff>
      <xdr:row>0</xdr:row>
      <xdr:rowOff>95250</xdr:rowOff>
    </xdr:from>
    <xdr:to>
      <xdr:col>3</xdr:col>
      <xdr:colOff>762000</xdr:colOff>
      <xdr:row>4</xdr:row>
      <xdr:rowOff>66675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95250"/>
          <a:ext cx="270510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38100</xdr:colOff>
      <xdr:row>0</xdr:row>
      <xdr:rowOff>38100</xdr:rowOff>
    </xdr:from>
    <xdr:to>
      <xdr:col>7</xdr:col>
      <xdr:colOff>209550</xdr:colOff>
      <xdr:row>3</xdr:row>
      <xdr:rowOff>228600</xdr:rowOff>
    </xdr:to>
    <xdr:sp>
      <xdr:nvSpPr>
        <xdr:cNvPr id="17" name="Text 11"/>
        <xdr:cNvSpPr txBox="1">
          <a:spLocks noChangeArrowheads="1"/>
        </xdr:cNvSpPr>
      </xdr:nvSpPr>
      <xdr:spPr>
        <a:xfrm>
          <a:off x="3705225" y="38100"/>
          <a:ext cx="25336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00584" tIns="100584" rIns="0" bIns="0"/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Profile</a:t>
          </a:r>
        </a:p>
      </xdr:txBody>
    </xdr:sp>
    <xdr:clientData/>
  </xdr:twoCellAnchor>
  <xdr:twoCellAnchor>
    <xdr:from>
      <xdr:col>1</xdr:col>
      <xdr:colOff>38100</xdr:colOff>
      <xdr:row>4</xdr:row>
      <xdr:rowOff>85725</xdr:rowOff>
    </xdr:from>
    <xdr:to>
      <xdr:col>6</xdr:col>
      <xdr:colOff>142875</xdr:colOff>
      <xdr:row>6</xdr:row>
      <xdr:rowOff>142875</xdr:rowOff>
    </xdr:to>
    <xdr:sp>
      <xdr:nvSpPr>
        <xdr:cNvPr id="18" name="Text 12"/>
        <xdr:cNvSpPr txBox="1">
          <a:spLocks noChangeArrowheads="1"/>
        </xdr:cNvSpPr>
      </xdr:nvSpPr>
      <xdr:spPr>
        <a:xfrm>
          <a:off x="647700" y="981075"/>
          <a:ext cx="5067300" cy="514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500" b="0" i="0" u="none" baseline="0">
              <a:solidFill>
                <a:srgbClr val="FFFFFF"/>
              </a:solidFill>
            </a:rPr>
            <a:t>Enrollment Characteristics</a:t>
          </a:r>
        </a:p>
      </xdr:txBody>
    </xdr:sp>
    <xdr:clientData/>
  </xdr:twoCellAnchor>
  <xdr:twoCellAnchor>
    <xdr:from>
      <xdr:col>0</xdr:col>
      <xdr:colOff>438150</xdr:colOff>
      <xdr:row>10</xdr:row>
      <xdr:rowOff>76200</xdr:rowOff>
    </xdr:from>
    <xdr:to>
      <xdr:col>6</xdr:col>
      <xdr:colOff>238125</xdr:colOff>
      <xdr:row>27</xdr:row>
      <xdr:rowOff>200025</xdr:rowOff>
    </xdr:to>
    <xdr:graphicFrame>
      <xdr:nvGraphicFramePr>
        <xdr:cNvPr id="19" name="Chart 25"/>
        <xdr:cNvGraphicFramePr/>
      </xdr:nvGraphicFramePr>
      <xdr:xfrm>
        <a:off x="438150" y="2305050"/>
        <a:ext cx="5372100" cy="3838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95250</xdr:colOff>
      <xdr:row>59</xdr:row>
      <xdr:rowOff>0</xdr:rowOff>
    </xdr:from>
    <xdr:to>
      <xdr:col>6</xdr:col>
      <xdr:colOff>219075</xdr:colOff>
      <xdr:row>59</xdr:row>
      <xdr:rowOff>0</xdr:rowOff>
    </xdr:to>
    <xdr:graphicFrame>
      <xdr:nvGraphicFramePr>
        <xdr:cNvPr id="20" name="Chart 26"/>
        <xdr:cNvGraphicFramePr/>
      </xdr:nvGraphicFramePr>
      <xdr:xfrm>
        <a:off x="704850" y="13592175"/>
        <a:ext cx="5086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55</xdr:row>
      <xdr:rowOff>123825</xdr:rowOff>
    </xdr:from>
    <xdr:to>
      <xdr:col>5</xdr:col>
      <xdr:colOff>847725</xdr:colOff>
      <xdr:row>56</xdr:row>
      <xdr:rowOff>180975</xdr:rowOff>
    </xdr:to>
    <xdr:sp>
      <xdr:nvSpPr>
        <xdr:cNvPr id="21" name="Text 34"/>
        <xdr:cNvSpPr txBox="1">
          <a:spLocks noChangeArrowheads="1"/>
        </xdr:cNvSpPr>
      </xdr:nvSpPr>
      <xdr:spPr>
        <a:xfrm>
          <a:off x="685800" y="12763500"/>
          <a:ext cx="48672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0</xdr:col>
      <xdr:colOff>0</xdr:colOff>
      <xdr:row>79</xdr:row>
      <xdr:rowOff>209550</xdr:rowOff>
    </xdr:from>
    <xdr:to>
      <xdr:col>7</xdr:col>
      <xdr:colOff>228600</xdr:colOff>
      <xdr:row>103</xdr:row>
      <xdr:rowOff>152400</xdr:rowOff>
    </xdr:to>
    <xdr:graphicFrame>
      <xdr:nvGraphicFramePr>
        <xdr:cNvPr id="22" name="Chart 28"/>
        <xdr:cNvGraphicFramePr/>
      </xdr:nvGraphicFramePr>
      <xdr:xfrm>
        <a:off x="0" y="18564225"/>
        <a:ext cx="6257925" cy="5657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5</xdr:col>
      <xdr:colOff>1085850</xdr:colOff>
      <xdr:row>0</xdr:row>
      <xdr:rowOff>0</xdr:rowOff>
    </xdr:to>
    <xdr:sp>
      <xdr:nvSpPr>
        <xdr:cNvPr id="1" name="Text 13"/>
        <xdr:cNvSpPr txBox="1">
          <a:spLocks noChangeArrowheads="1"/>
        </xdr:cNvSpPr>
      </xdr:nvSpPr>
      <xdr:spPr>
        <a:xfrm>
          <a:off x="523875" y="0"/>
          <a:ext cx="465772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Majors Fall 2007</a:t>
          </a:r>
        </a:p>
      </xdr:txBody>
    </xdr:sp>
    <xdr:clientData/>
  </xdr:twoCellAnchor>
  <xdr:twoCellAnchor>
    <xdr:from>
      <xdr:col>1</xdr:col>
      <xdr:colOff>57150</xdr:colOff>
      <xdr:row>1</xdr:row>
      <xdr:rowOff>152400</xdr:rowOff>
    </xdr:from>
    <xdr:to>
      <xdr:col>6</xdr:col>
      <xdr:colOff>323850</xdr:colOff>
      <xdr:row>3</xdr:row>
      <xdr:rowOff>190500</xdr:rowOff>
    </xdr:to>
    <xdr:sp>
      <xdr:nvSpPr>
        <xdr:cNvPr id="2" name="Text 14"/>
        <xdr:cNvSpPr txBox="1">
          <a:spLocks noChangeArrowheads="1"/>
        </xdr:cNvSpPr>
      </xdr:nvSpPr>
      <xdr:spPr>
        <a:xfrm>
          <a:off x="523875" y="371475"/>
          <a:ext cx="4981575" cy="5619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Degrees Conferred 2007/08</a:t>
          </a:r>
        </a:p>
      </xdr:txBody>
    </xdr:sp>
    <xdr:clientData/>
  </xdr:twoCellAnchor>
  <xdr:twoCellAnchor>
    <xdr:from>
      <xdr:col>1</xdr:col>
      <xdr:colOff>38100</xdr:colOff>
      <xdr:row>8</xdr:row>
      <xdr:rowOff>152400</xdr:rowOff>
    </xdr:from>
    <xdr:to>
      <xdr:col>5</xdr:col>
      <xdr:colOff>457200</xdr:colOff>
      <xdr:row>9</xdr:row>
      <xdr:rowOff>200025</xdr:rowOff>
    </xdr:to>
    <xdr:sp>
      <xdr:nvSpPr>
        <xdr:cNvPr id="3" name="Text 57"/>
        <xdr:cNvSpPr txBox="1">
          <a:spLocks noChangeArrowheads="1"/>
        </xdr:cNvSpPr>
      </xdr:nvSpPr>
      <xdr:spPr>
        <a:xfrm>
          <a:off x="504825" y="2085975"/>
          <a:ext cx="4048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</a:rPr>
            <a:t>Degree Recipient Ethnicity</a:t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20</xdr:col>
      <xdr:colOff>133350</xdr:colOff>
      <xdr:row>0</xdr:row>
      <xdr:rowOff>0</xdr:rowOff>
    </xdr:to>
    <xdr:sp fLocksText="0">
      <xdr:nvSpPr>
        <xdr:cNvPr id="4" name="Text 59"/>
        <xdr:cNvSpPr txBox="1">
          <a:spLocks noChangeArrowheads="1"/>
        </xdr:cNvSpPr>
      </xdr:nvSpPr>
      <xdr:spPr>
        <a:xfrm>
          <a:off x="11020425" y="0"/>
          <a:ext cx="468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123825</xdr:rowOff>
    </xdr:from>
    <xdr:to>
      <xdr:col>7</xdr:col>
      <xdr:colOff>38100</xdr:colOff>
      <xdr:row>28</xdr:row>
      <xdr:rowOff>152400</xdr:rowOff>
    </xdr:to>
    <xdr:graphicFrame>
      <xdr:nvGraphicFramePr>
        <xdr:cNvPr id="5" name="Chart 19"/>
        <xdr:cNvGraphicFramePr/>
      </xdr:nvGraphicFramePr>
      <xdr:xfrm>
        <a:off x="152400" y="2295525"/>
        <a:ext cx="59531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69</xdr:row>
      <xdr:rowOff>152400</xdr:rowOff>
    </xdr:from>
    <xdr:to>
      <xdr:col>6</xdr:col>
      <xdr:colOff>361950</xdr:colOff>
      <xdr:row>86</xdr:row>
      <xdr:rowOff>19050</xdr:rowOff>
    </xdr:to>
    <xdr:graphicFrame>
      <xdr:nvGraphicFramePr>
        <xdr:cNvPr id="6" name="Chart 26"/>
        <xdr:cNvGraphicFramePr/>
      </xdr:nvGraphicFramePr>
      <xdr:xfrm>
        <a:off x="38100" y="16935450"/>
        <a:ext cx="55054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-0.01125</cdr:x>
      <cdr:y>0.0475</cdr:y>
    </cdr:from>
    <cdr:to>
      <cdr:x>0.1735</cdr:x>
      <cdr:y>0.1265</cdr:y>
    </cdr:to>
    <cdr:sp>
      <cdr:nvSpPr>
        <cdr:cNvPr id="1" name="Text 1"/>
        <cdr:cNvSpPr txBox="1">
          <a:spLocks noChangeArrowheads="1"/>
        </cdr:cNvSpPr>
      </cdr:nvSpPr>
      <cdr:spPr>
        <a:xfrm>
          <a:off x="-47624" y="180975"/>
          <a:ext cx="904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Headcount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37</xdr:row>
      <xdr:rowOff>57150</xdr:rowOff>
    </xdr:from>
    <xdr:to>
      <xdr:col>17</xdr:col>
      <xdr:colOff>819150</xdr:colOff>
      <xdr:row>57</xdr:row>
      <xdr:rowOff>133350</xdr:rowOff>
    </xdr:to>
    <xdr:graphicFrame>
      <xdr:nvGraphicFramePr>
        <xdr:cNvPr id="1" name="Chart 22"/>
        <xdr:cNvGraphicFramePr/>
      </xdr:nvGraphicFramePr>
      <xdr:xfrm>
        <a:off x="10877550" y="8620125"/>
        <a:ext cx="64484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409575</xdr:colOff>
      <xdr:row>60</xdr:row>
      <xdr:rowOff>238125</xdr:rowOff>
    </xdr:from>
    <xdr:to>
      <xdr:col>17</xdr:col>
      <xdr:colOff>76200</xdr:colOff>
      <xdr:row>75</xdr:row>
      <xdr:rowOff>114300</xdr:rowOff>
    </xdr:to>
    <xdr:graphicFrame>
      <xdr:nvGraphicFramePr>
        <xdr:cNvPr id="2" name="Chart 24"/>
        <xdr:cNvGraphicFramePr/>
      </xdr:nvGraphicFramePr>
      <xdr:xfrm>
        <a:off x="10782300" y="14277975"/>
        <a:ext cx="58007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66675</xdr:colOff>
      <xdr:row>0</xdr:row>
      <xdr:rowOff>76200</xdr:rowOff>
    </xdr:from>
    <xdr:to>
      <xdr:col>16</xdr:col>
      <xdr:colOff>1314450</xdr:colOff>
      <xdr:row>2</xdr:row>
      <xdr:rowOff>228600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11591925" y="76200"/>
          <a:ext cx="4876800" cy="571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 anchor="ctr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Majors Fall 2013</a:t>
          </a:r>
        </a:p>
      </xdr:txBody>
    </xdr:sp>
    <xdr:clientData/>
  </xdr:twoCellAnchor>
  <xdr:twoCellAnchor>
    <xdr:from>
      <xdr:col>12</xdr:col>
      <xdr:colOff>76200</xdr:colOff>
      <xdr:row>30</xdr:row>
      <xdr:rowOff>114300</xdr:rowOff>
    </xdr:from>
    <xdr:to>
      <xdr:col>16</xdr:col>
      <xdr:colOff>1343025</xdr:colOff>
      <xdr:row>32</xdr:row>
      <xdr:rowOff>209550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11601450" y="7010400"/>
          <a:ext cx="4895850" cy="571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Degrees Conferred 2012/13</a:t>
          </a:r>
        </a:p>
      </xdr:txBody>
    </xdr:sp>
    <xdr:clientData/>
  </xdr:twoCellAnchor>
  <xdr:twoCellAnchor>
    <xdr:from>
      <xdr:col>6</xdr:col>
      <xdr:colOff>19050</xdr:colOff>
      <xdr:row>86</xdr:row>
      <xdr:rowOff>9525</xdr:rowOff>
    </xdr:from>
    <xdr:to>
      <xdr:col>10</xdr:col>
      <xdr:colOff>742950</xdr:colOff>
      <xdr:row>88</xdr:row>
      <xdr:rowOff>142875</xdr:rowOff>
    </xdr:to>
    <xdr:sp>
      <xdr:nvSpPr>
        <xdr:cNvPr id="5" name="Text 15"/>
        <xdr:cNvSpPr txBox="1">
          <a:spLocks noChangeArrowheads="1"/>
        </xdr:cNvSpPr>
      </xdr:nvSpPr>
      <xdr:spPr>
        <a:xfrm>
          <a:off x="5734050" y="20240625"/>
          <a:ext cx="4591050" cy="6096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Faculty &amp; Staff</a:t>
          </a:r>
          <a:r>
            <a:rPr lang="en-US" cap="none" sz="33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33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Fall</a:t>
          </a:r>
          <a:r>
            <a:rPr lang="en-US" cap="none" sz="33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33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2013</a:t>
          </a:r>
        </a:p>
      </xdr:txBody>
    </xdr:sp>
    <xdr:clientData/>
  </xdr:twoCellAnchor>
  <xdr:twoCellAnchor>
    <xdr:from>
      <xdr:col>11</xdr:col>
      <xdr:colOff>495300</xdr:colOff>
      <xdr:row>57</xdr:row>
      <xdr:rowOff>38100</xdr:rowOff>
    </xdr:from>
    <xdr:to>
      <xdr:col>16</xdr:col>
      <xdr:colOff>1343025</xdr:colOff>
      <xdr:row>59</xdr:row>
      <xdr:rowOff>152400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0868025" y="13363575"/>
          <a:ext cx="5629275" cy="5905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Tuition &amp; Financial Aid 2012/13</a:t>
          </a:r>
        </a:p>
      </xdr:txBody>
    </xdr:sp>
    <xdr:clientData/>
  </xdr:twoCellAnchor>
  <xdr:twoCellAnchor>
    <xdr:from>
      <xdr:col>6</xdr:col>
      <xdr:colOff>0</xdr:colOff>
      <xdr:row>57</xdr:row>
      <xdr:rowOff>38100</xdr:rowOff>
    </xdr:from>
    <xdr:to>
      <xdr:col>11</xdr:col>
      <xdr:colOff>0</xdr:colOff>
      <xdr:row>59</xdr:row>
      <xdr:rowOff>152400</xdr:rowOff>
    </xdr:to>
    <xdr:sp>
      <xdr:nvSpPr>
        <xdr:cNvPr id="7" name="Text 18"/>
        <xdr:cNvSpPr txBox="1">
          <a:spLocks noChangeArrowheads="1"/>
        </xdr:cNvSpPr>
      </xdr:nvSpPr>
      <xdr:spPr>
        <a:xfrm>
          <a:off x="5715000" y="13363575"/>
          <a:ext cx="4657725" cy="5905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Student Origin Fall 2013</a:t>
          </a:r>
        </a:p>
      </xdr:txBody>
    </xdr:sp>
    <xdr:clientData/>
  </xdr:twoCellAnchor>
  <xdr:twoCellAnchor>
    <xdr:from>
      <xdr:col>12</xdr:col>
      <xdr:colOff>285750</xdr:colOff>
      <xdr:row>108</xdr:row>
      <xdr:rowOff>9525</xdr:rowOff>
    </xdr:from>
    <xdr:to>
      <xdr:col>16</xdr:col>
      <xdr:colOff>971550</xdr:colOff>
      <xdr:row>112</xdr:row>
      <xdr:rowOff>76200</xdr:rowOff>
    </xdr:to>
    <xdr:sp>
      <xdr:nvSpPr>
        <xdr:cNvPr id="8" name="Text 27"/>
        <xdr:cNvSpPr txBox="1">
          <a:spLocks noChangeArrowheads="1"/>
        </xdr:cNvSpPr>
      </xdr:nvSpPr>
      <xdr:spPr>
        <a:xfrm>
          <a:off x="11811000" y="25479375"/>
          <a:ext cx="4314825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 Institutional Research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18111 Nordhoff Street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Northridge, CA  91330-8224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(818) 677-3277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12</xdr:row>
      <xdr:rowOff>95250</xdr:rowOff>
    </xdr:from>
    <xdr:to>
      <xdr:col>11</xdr:col>
      <xdr:colOff>419100</xdr:colOff>
      <xdr:row>15</xdr:row>
      <xdr:rowOff>19050</xdr:rowOff>
    </xdr:to>
    <xdr:sp>
      <xdr:nvSpPr>
        <xdr:cNvPr id="9" name="Text 31"/>
        <xdr:cNvSpPr txBox="1">
          <a:spLocks noChangeArrowheads="1"/>
        </xdr:cNvSpPr>
      </xdr:nvSpPr>
      <xdr:spPr>
        <a:xfrm>
          <a:off x="5715000" y="2895600"/>
          <a:ext cx="507682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Full time attendance is based on 12 units or more for undergraduates and 9 units or more for graduates. </a:t>
          </a:r>
        </a:p>
      </xdr:txBody>
    </xdr:sp>
    <xdr:clientData/>
  </xdr:twoCellAnchor>
  <xdr:twoCellAnchor>
    <xdr:from>
      <xdr:col>12</xdr:col>
      <xdr:colOff>19050</xdr:colOff>
      <xdr:row>28</xdr:row>
      <xdr:rowOff>95250</xdr:rowOff>
    </xdr:from>
    <xdr:to>
      <xdr:col>16</xdr:col>
      <xdr:colOff>1276350</xdr:colOff>
      <xdr:row>29</xdr:row>
      <xdr:rowOff>161925</xdr:rowOff>
    </xdr:to>
    <xdr:sp>
      <xdr:nvSpPr>
        <xdr:cNvPr id="10" name="Text 32"/>
        <xdr:cNvSpPr txBox="1">
          <a:spLocks noChangeArrowheads="1"/>
        </xdr:cNvSpPr>
      </xdr:nvSpPr>
      <xdr:spPr>
        <a:xfrm>
          <a:off x="11544300" y="6600825"/>
          <a:ext cx="48863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Majors based on hegis codes.</a:t>
          </a:r>
        </a:p>
      </xdr:txBody>
    </xdr:sp>
    <xdr:clientData/>
  </xdr:twoCellAnchor>
  <xdr:twoCellAnchor>
    <xdr:from>
      <xdr:col>5</xdr:col>
      <xdr:colOff>514350</xdr:colOff>
      <xdr:row>65</xdr:row>
      <xdr:rowOff>95250</xdr:rowOff>
    </xdr:from>
    <xdr:to>
      <xdr:col>11</xdr:col>
      <xdr:colOff>190500</xdr:colOff>
      <xdr:row>66</xdr:row>
      <xdr:rowOff>123825</xdr:rowOff>
    </xdr:to>
    <xdr:sp>
      <xdr:nvSpPr>
        <xdr:cNvPr id="11" name="Text 33"/>
        <xdr:cNvSpPr txBox="1">
          <a:spLocks noChangeArrowheads="1"/>
        </xdr:cNvSpPr>
      </xdr:nvSpPr>
      <xdr:spPr>
        <a:xfrm>
          <a:off x="5695950" y="15325725"/>
          <a:ext cx="48672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Origin information is based on institution of origin.</a:t>
          </a:r>
        </a:p>
      </xdr:txBody>
    </xdr:sp>
    <xdr:clientData/>
  </xdr:twoCellAnchor>
  <xdr:twoCellAnchor>
    <xdr:from>
      <xdr:col>5</xdr:col>
      <xdr:colOff>495300</xdr:colOff>
      <xdr:row>111</xdr:row>
      <xdr:rowOff>57150</xdr:rowOff>
    </xdr:from>
    <xdr:to>
      <xdr:col>11</xdr:col>
      <xdr:colOff>628650</xdr:colOff>
      <xdr:row>111</xdr:row>
      <xdr:rowOff>266700</xdr:rowOff>
    </xdr:to>
    <xdr:sp>
      <xdr:nvSpPr>
        <xdr:cNvPr id="12" name="Text 34"/>
        <xdr:cNvSpPr txBox="1">
          <a:spLocks noChangeArrowheads="1"/>
        </xdr:cNvSpPr>
      </xdr:nvSpPr>
      <xdr:spPr>
        <a:xfrm>
          <a:off x="5676900" y="26241375"/>
          <a:ext cx="53244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CSU IPEDS file.</a:t>
          </a:r>
        </a:p>
      </xdr:txBody>
    </xdr:sp>
    <xdr:clientData/>
  </xdr:twoCellAnchor>
  <xdr:twoCellAnchor>
    <xdr:from>
      <xdr:col>12</xdr:col>
      <xdr:colOff>0</xdr:colOff>
      <xdr:row>75</xdr:row>
      <xdr:rowOff>142875</xdr:rowOff>
    </xdr:from>
    <xdr:to>
      <xdr:col>17</xdr:col>
      <xdr:colOff>428625</xdr:colOff>
      <xdr:row>76</xdr:row>
      <xdr:rowOff>200025</xdr:rowOff>
    </xdr:to>
    <xdr:sp fLocksText="0">
      <xdr:nvSpPr>
        <xdr:cNvPr id="13" name="Text 35"/>
        <xdr:cNvSpPr txBox="1">
          <a:spLocks noChangeArrowheads="1"/>
        </xdr:cNvSpPr>
      </xdr:nvSpPr>
      <xdr:spPr>
        <a:xfrm>
          <a:off x="11525250" y="17754600"/>
          <a:ext cx="54102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2012/13 Tuition &amp; Fees for Full-Time Students</a:t>
          </a:r>
        </a:p>
      </xdr:txBody>
    </xdr:sp>
    <xdr:clientData fLocksWithSheet="0"/>
  </xdr:twoCellAnchor>
  <xdr:twoCellAnchor>
    <xdr:from>
      <xdr:col>12</xdr:col>
      <xdr:colOff>180975</xdr:colOff>
      <xdr:row>60</xdr:row>
      <xdr:rowOff>171450</xdr:rowOff>
    </xdr:from>
    <xdr:to>
      <xdr:col>16</xdr:col>
      <xdr:colOff>1181100</xdr:colOff>
      <xdr:row>62</xdr:row>
      <xdr:rowOff>9525</xdr:rowOff>
    </xdr:to>
    <xdr:sp>
      <xdr:nvSpPr>
        <xdr:cNvPr id="14" name="Text 38"/>
        <xdr:cNvSpPr txBox="1">
          <a:spLocks noChangeArrowheads="1"/>
        </xdr:cNvSpPr>
      </xdr:nvSpPr>
      <xdr:spPr>
        <a:xfrm>
          <a:off x="11706225" y="14211300"/>
          <a:ext cx="46291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Undergraduate Resident Tuition &amp; Fee History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1123950</xdr:colOff>
      <xdr:row>105</xdr:row>
      <xdr:rowOff>142875</xdr:rowOff>
    </xdr:from>
    <xdr:to>
      <xdr:col>18</xdr:col>
      <xdr:colOff>361950</xdr:colOff>
      <xdr:row>106</xdr:row>
      <xdr:rowOff>152400</xdr:rowOff>
    </xdr:to>
    <xdr:sp>
      <xdr:nvSpPr>
        <xdr:cNvPr id="15" name="Text 41"/>
        <xdr:cNvSpPr txBox="1">
          <a:spLocks noChangeArrowheads="1"/>
        </xdr:cNvSpPr>
      </xdr:nvSpPr>
      <xdr:spPr>
        <a:xfrm>
          <a:off x="11496675" y="24898350"/>
          <a:ext cx="62579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11</xdr:col>
      <xdr:colOff>1123950</xdr:colOff>
      <xdr:row>106</xdr:row>
      <xdr:rowOff>152400</xdr:rowOff>
    </xdr:from>
    <xdr:to>
      <xdr:col>18</xdr:col>
      <xdr:colOff>409575</xdr:colOff>
      <xdr:row>107</xdr:row>
      <xdr:rowOff>200025</xdr:rowOff>
    </xdr:to>
    <xdr:sp>
      <xdr:nvSpPr>
        <xdr:cNvPr id="16" name="Text 42"/>
        <xdr:cNvSpPr txBox="1">
          <a:spLocks noChangeArrowheads="1"/>
        </xdr:cNvSpPr>
      </xdr:nvSpPr>
      <xdr:spPr>
        <a:xfrm>
          <a:off x="11496675" y="25146000"/>
          <a:ext cx="63055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CSUN Financial Aid Office.  Budget Planning &amp; Management.</a:t>
          </a:r>
        </a:p>
      </xdr:txBody>
    </xdr:sp>
    <xdr:clientData/>
  </xdr:twoCellAnchor>
  <xdr:twoCellAnchor>
    <xdr:from>
      <xdr:col>12</xdr:col>
      <xdr:colOff>19050</xdr:colOff>
      <xdr:row>37</xdr:row>
      <xdr:rowOff>190500</xdr:rowOff>
    </xdr:from>
    <xdr:to>
      <xdr:col>16</xdr:col>
      <xdr:colOff>419100</xdr:colOff>
      <xdr:row>39</xdr:row>
      <xdr:rowOff>9525</xdr:rowOff>
    </xdr:to>
    <xdr:sp>
      <xdr:nvSpPr>
        <xdr:cNvPr id="17" name="Text 57"/>
        <xdr:cNvSpPr txBox="1">
          <a:spLocks noChangeArrowheads="1"/>
        </xdr:cNvSpPr>
      </xdr:nvSpPr>
      <xdr:spPr>
        <a:xfrm>
          <a:off x="11544300" y="8753475"/>
          <a:ext cx="40290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</a:rPr>
            <a:t>Degree Recipient Ethnicity</a:t>
          </a:r>
        </a:p>
      </xdr:txBody>
    </xdr:sp>
    <xdr:clientData/>
  </xdr:twoCellAnchor>
  <xdr:twoCellAnchor>
    <xdr:from>
      <xdr:col>5</xdr:col>
      <xdr:colOff>495300</xdr:colOff>
      <xdr:row>84</xdr:row>
      <xdr:rowOff>95250</xdr:rowOff>
    </xdr:from>
    <xdr:to>
      <xdr:col>12</xdr:col>
      <xdr:colOff>447675</xdr:colOff>
      <xdr:row>85</xdr:row>
      <xdr:rowOff>114300</xdr:rowOff>
    </xdr:to>
    <xdr:sp>
      <xdr:nvSpPr>
        <xdr:cNvPr id="18" name="Text 58"/>
        <xdr:cNvSpPr txBox="1">
          <a:spLocks noChangeArrowheads="1"/>
        </xdr:cNvSpPr>
      </xdr:nvSpPr>
      <xdr:spPr>
        <a:xfrm>
          <a:off x="5676900" y="19850100"/>
          <a:ext cx="62960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24</xdr:col>
      <xdr:colOff>152400</xdr:colOff>
      <xdr:row>1</xdr:row>
      <xdr:rowOff>95250</xdr:rowOff>
    </xdr:from>
    <xdr:to>
      <xdr:col>31</xdr:col>
      <xdr:colOff>133350</xdr:colOff>
      <xdr:row>8</xdr:row>
      <xdr:rowOff>57150</xdr:rowOff>
    </xdr:to>
    <xdr:sp fLocksText="0">
      <xdr:nvSpPr>
        <xdr:cNvPr id="19" name="Text 59"/>
        <xdr:cNvSpPr txBox="1">
          <a:spLocks noChangeArrowheads="1"/>
        </xdr:cNvSpPr>
      </xdr:nvSpPr>
      <xdr:spPr>
        <a:xfrm>
          <a:off x="22345650" y="219075"/>
          <a:ext cx="4686300" cy="1685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22</xdr:row>
      <xdr:rowOff>161925</xdr:rowOff>
    </xdr:from>
    <xdr:to>
      <xdr:col>11</xdr:col>
      <xdr:colOff>1095375</xdr:colOff>
      <xdr:row>42</xdr:row>
      <xdr:rowOff>114300</xdr:rowOff>
    </xdr:to>
    <xdr:graphicFrame>
      <xdr:nvGraphicFramePr>
        <xdr:cNvPr id="20" name="Chart 21"/>
        <xdr:cNvGraphicFramePr/>
      </xdr:nvGraphicFramePr>
      <xdr:xfrm>
        <a:off x="4305300" y="5238750"/>
        <a:ext cx="7162800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752475</xdr:colOff>
      <xdr:row>81</xdr:row>
      <xdr:rowOff>0</xdr:rowOff>
    </xdr:from>
    <xdr:to>
      <xdr:col>17</xdr:col>
      <xdr:colOff>295275</xdr:colOff>
      <xdr:row>100</xdr:row>
      <xdr:rowOff>190500</xdr:rowOff>
    </xdr:to>
    <xdr:graphicFrame>
      <xdr:nvGraphicFramePr>
        <xdr:cNvPr id="21" name="Chart 25"/>
        <xdr:cNvGraphicFramePr/>
      </xdr:nvGraphicFramePr>
      <xdr:xfrm>
        <a:off x="10334625" y="19040475"/>
        <a:ext cx="6467475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114300</xdr:rowOff>
    </xdr:from>
    <xdr:to>
      <xdr:col>1</xdr:col>
      <xdr:colOff>1000125</xdr:colOff>
      <xdr:row>4</xdr:row>
      <xdr:rowOff>85725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114300"/>
          <a:ext cx="270510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1019175</xdr:colOff>
      <xdr:row>0</xdr:row>
      <xdr:rowOff>19050</xdr:rowOff>
    </xdr:from>
    <xdr:to>
      <xdr:col>5</xdr:col>
      <xdr:colOff>142875</xdr:colOff>
      <xdr:row>3</xdr:row>
      <xdr:rowOff>219075</xdr:rowOff>
    </xdr:to>
    <xdr:sp>
      <xdr:nvSpPr>
        <xdr:cNvPr id="23" name="Text 11"/>
        <xdr:cNvSpPr txBox="1">
          <a:spLocks noChangeArrowheads="1"/>
        </xdr:cNvSpPr>
      </xdr:nvSpPr>
      <xdr:spPr>
        <a:xfrm>
          <a:off x="2781300" y="19050"/>
          <a:ext cx="25431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00584" tIns="100584" rIns="0" bIns="0"/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Profile</a:t>
          </a:r>
        </a:p>
      </xdr:txBody>
    </xdr:sp>
    <xdr:clientData/>
  </xdr:twoCellAnchor>
  <xdr:twoCellAnchor>
    <xdr:from>
      <xdr:col>0</xdr:col>
      <xdr:colOff>38100</xdr:colOff>
      <xdr:row>4</xdr:row>
      <xdr:rowOff>85725</xdr:rowOff>
    </xdr:from>
    <xdr:to>
      <xdr:col>4</xdr:col>
      <xdr:colOff>133350</xdr:colOff>
      <xdr:row>6</xdr:row>
      <xdr:rowOff>142875</xdr:rowOff>
    </xdr:to>
    <xdr:sp>
      <xdr:nvSpPr>
        <xdr:cNvPr id="24" name="Text 12"/>
        <xdr:cNvSpPr txBox="1">
          <a:spLocks noChangeArrowheads="1"/>
        </xdr:cNvSpPr>
      </xdr:nvSpPr>
      <xdr:spPr>
        <a:xfrm>
          <a:off x="38100" y="981075"/>
          <a:ext cx="4819650" cy="533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 anchor="b"/>
        <a:p>
          <a:pPr algn="l">
            <a:defRPr/>
          </a:pPr>
          <a:r>
            <a:rPr lang="en-US" cap="none" sz="3500" b="0" i="0" u="none" baseline="0">
              <a:solidFill>
                <a:srgbClr val="FFFFFF"/>
              </a:solidFill>
            </a:rPr>
            <a:t>Enrollment Characteristics</a:t>
          </a:r>
        </a:p>
      </xdr:txBody>
    </xdr:sp>
    <xdr:clientData/>
  </xdr:twoCellAnchor>
  <xdr:twoCellAnchor>
    <xdr:from>
      <xdr:col>0</xdr:col>
      <xdr:colOff>19050</xdr:colOff>
      <xdr:row>11</xdr:row>
      <xdr:rowOff>171450</xdr:rowOff>
    </xdr:from>
    <xdr:to>
      <xdr:col>4</xdr:col>
      <xdr:colOff>190500</xdr:colOff>
      <xdr:row>28</xdr:row>
      <xdr:rowOff>76200</xdr:rowOff>
    </xdr:to>
    <xdr:graphicFrame>
      <xdr:nvGraphicFramePr>
        <xdr:cNvPr id="25" name="Chart 30"/>
        <xdr:cNvGraphicFramePr/>
      </xdr:nvGraphicFramePr>
      <xdr:xfrm>
        <a:off x="19050" y="2733675"/>
        <a:ext cx="489585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96</xdr:row>
      <xdr:rowOff>133350</xdr:rowOff>
    </xdr:from>
    <xdr:to>
      <xdr:col>4</xdr:col>
      <xdr:colOff>0</xdr:colOff>
      <xdr:row>111</xdr:row>
      <xdr:rowOff>38100</xdr:rowOff>
    </xdr:to>
    <xdr:graphicFrame>
      <xdr:nvGraphicFramePr>
        <xdr:cNvPr id="26" name="Chart 31"/>
        <xdr:cNvGraphicFramePr/>
      </xdr:nvGraphicFramePr>
      <xdr:xfrm>
        <a:off x="38100" y="22745700"/>
        <a:ext cx="4686300" cy="3476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76200</xdr:colOff>
      <xdr:row>55</xdr:row>
      <xdr:rowOff>133350</xdr:rowOff>
    </xdr:from>
    <xdr:to>
      <xdr:col>4</xdr:col>
      <xdr:colOff>9525</xdr:colOff>
      <xdr:row>56</xdr:row>
      <xdr:rowOff>180975</xdr:rowOff>
    </xdr:to>
    <xdr:sp>
      <xdr:nvSpPr>
        <xdr:cNvPr id="27" name="Text 34"/>
        <xdr:cNvSpPr txBox="1">
          <a:spLocks noChangeArrowheads="1"/>
        </xdr:cNvSpPr>
      </xdr:nvSpPr>
      <xdr:spPr>
        <a:xfrm>
          <a:off x="76200" y="12982575"/>
          <a:ext cx="46577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11</xdr:col>
      <xdr:colOff>1009650</xdr:colOff>
      <xdr:row>55</xdr:row>
      <xdr:rowOff>133350</xdr:rowOff>
    </xdr:from>
    <xdr:to>
      <xdr:col>16</xdr:col>
      <xdr:colOff>857250</xdr:colOff>
      <xdr:row>56</xdr:row>
      <xdr:rowOff>180975</xdr:rowOff>
    </xdr:to>
    <xdr:sp>
      <xdr:nvSpPr>
        <xdr:cNvPr id="28" name="Text 34"/>
        <xdr:cNvSpPr txBox="1">
          <a:spLocks noChangeArrowheads="1"/>
        </xdr:cNvSpPr>
      </xdr:nvSpPr>
      <xdr:spPr>
        <a:xfrm>
          <a:off x="11382375" y="12982575"/>
          <a:ext cx="46291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Enrollment Report System - Degree ( ERSD).</a:t>
          </a:r>
        </a:p>
      </xdr:txBody>
    </xdr:sp>
    <xdr:clientData/>
  </xdr:twoCellAnchor>
  <xdr:twoCellAnchor>
    <xdr:from>
      <xdr:col>6</xdr:col>
      <xdr:colOff>57150</xdr:colOff>
      <xdr:row>55</xdr:row>
      <xdr:rowOff>142875</xdr:rowOff>
    </xdr:from>
    <xdr:to>
      <xdr:col>11</xdr:col>
      <xdr:colOff>38100</xdr:colOff>
      <xdr:row>56</xdr:row>
      <xdr:rowOff>180975</xdr:rowOff>
    </xdr:to>
    <xdr:sp>
      <xdr:nvSpPr>
        <xdr:cNvPr id="29" name="Text 34"/>
        <xdr:cNvSpPr txBox="1">
          <a:spLocks noChangeArrowheads="1"/>
        </xdr:cNvSpPr>
      </xdr:nvSpPr>
      <xdr:spPr>
        <a:xfrm>
          <a:off x="5772150" y="12992100"/>
          <a:ext cx="46386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Enrollment Report System - Student (ERSS).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sun.edu/financialaid/basics/cost.php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showGridLines="0" zoomScale="50" zoomScaleNormal="50" zoomScalePageLayoutView="0" workbookViewId="0" topLeftCell="A1">
      <selection activeCell="J17" sqref="J17"/>
    </sheetView>
  </sheetViews>
  <sheetFormatPr defaultColWidth="9.140625" defaultRowHeight="18.75" customHeight="1"/>
  <cols>
    <col min="1" max="1" width="6.8515625" style="2" customWidth="1"/>
    <col min="2" max="2" width="8.00390625" style="2" customWidth="1"/>
    <col min="3" max="3" width="2.8515625" style="2" customWidth="1"/>
    <col min="4" max="4" width="22.28125" style="2" customWidth="1"/>
    <col min="5" max="5" width="17.00390625" style="5" customWidth="1"/>
    <col min="6" max="6" width="15.8515625" style="5" customWidth="1"/>
    <col min="7" max="7" width="11.8515625" style="2" customWidth="1"/>
    <col min="8" max="8" width="17.28125" style="2" customWidth="1"/>
    <col min="9" max="9" width="9.140625" style="2" customWidth="1"/>
    <col min="10" max="10" width="19.28125" style="2" customWidth="1"/>
    <col min="11" max="11" width="9.421875" style="2" customWidth="1"/>
    <col min="12" max="12" width="16.57421875" style="2" customWidth="1"/>
    <col min="13" max="13" width="20.28125" style="2" customWidth="1"/>
    <col min="14" max="14" width="13.28125" style="2" customWidth="1"/>
    <col min="15" max="15" width="20.421875" style="2" customWidth="1"/>
    <col min="16" max="16" width="4.57421875" style="2" customWidth="1"/>
    <col min="17" max="17" width="16.421875" style="2" customWidth="1"/>
    <col min="18" max="18" width="14.7109375" style="2" customWidth="1"/>
    <col min="19" max="19" width="13.57421875" style="2" customWidth="1"/>
    <col min="20" max="20" width="2.28125" style="2" customWidth="1"/>
    <col min="21" max="26" width="9.140625" style="2" customWidth="1"/>
    <col min="27" max="27" width="15.7109375" style="2" customWidth="1"/>
    <col min="28" max="16384" width="9.140625" style="2" customWidth="1"/>
  </cols>
  <sheetData>
    <row r="1" spans="3:14" ht="18.75" customHeight="1">
      <c r="C1"/>
      <c r="D1"/>
      <c r="E1"/>
      <c r="F1"/>
      <c r="G1" s="52"/>
      <c r="H1" s="19"/>
      <c r="I1"/>
      <c r="J1"/>
      <c r="K1"/>
      <c r="L1"/>
      <c r="M1"/>
      <c r="N1"/>
    </row>
    <row r="2" spans="3:13" ht="18.75" customHeight="1">
      <c r="C2"/>
      <c r="D2"/>
      <c r="E2"/>
      <c r="F2"/>
      <c r="G2" s="52"/>
      <c r="H2" s="5"/>
      <c r="I2"/>
      <c r="J2"/>
      <c r="K2"/>
      <c r="L2"/>
      <c r="M2"/>
    </row>
    <row r="3" spans="3:14" ht="18.75" customHeight="1">
      <c r="C3"/>
      <c r="D3"/>
      <c r="E3"/>
      <c r="F3"/>
      <c r="G3" s="52"/>
      <c r="H3" s="19"/>
      <c r="I3"/>
      <c r="J3"/>
      <c r="K3"/>
      <c r="L3"/>
      <c r="M3"/>
      <c r="N3"/>
    </row>
    <row r="4" spans="3:14" ht="18.75" customHeight="1">
      <c r="C4"/>
      <c r="D4"/>
      <c r="E4"/>
      <c r="F4"/>
      <c r="G4" s="52"/>
      <c r="H4" s="19"/>
      <c r="I4" s="10"/>
      <c r="J4" s="10"/>
      <c r="N4"/>
    </row>
    <row r="5" spans="3:14" ht="18.75" customHeight="1">
      <c r="C5" s="18"/>
      <c r="D5" s="18"/>
      <c r="E5" s="18"/>
      <c r="F5" s="51" t="s">
        <v>1</v>
      </c>
      <c r="G5" s="69" t="s">
        <v>2</v>
      </c>
      <c r="H5" s="19"/>
      <c r="I5" s="18"/>
      <c r="J5" s="18"/>
      <c r="K5" s="18"/>
      <c r="L5" s="18"/>
      <c r="M5" s="18"/>
      <c r="N5"/>
    </row>
    <row r="6" spans="3:14" ht="18.75" customHeight="1">
      <c r="C6" s="2" t="s">
        <v>21</v>
      </c>
      <c r="D6" s="19"/>
      <c r="E6" s="19"/>
      <c r="F6" s="111">
        <f>Data!B213</f>
        <v>1418</v>
      </c>
      <c r="G6" s="50">
        <f>Data!C213</f>
        <v>0.8024900962082626</v>
      </c>
      <c r="H6" s="19"/>
      <c r="I6" s="18"/>
      <c r="J6" s="18"/>
      <c r="K6" s="18"/>
      <c r="L6" s="18"/>
      <c r="M6" s="18"/>
      <c r="N6"/>
    </row>
    <row r="7" spans="3:14" ht="18.75" customHeight="1">
      <c r="C7" s="2" t="s">
        <v>23</v>
      </c>
      <c r="D7" s="18"/>
      <c r="E7" s="7"/>
      <c r="F7" s="111">
        <f>Data!B214</f>
        <v>349</v>
      </c>
      <c r="G7" s="50">
        <f>Data!C214</f>
        <v>0.1975099037917374</v>
      </c>
      <c r="H7" s="19"/>
      <c r="I7" s="19"/>
      <c r="J7" s="19"/>
      <c r="K7" s="19"/>
      <c r="L7" s="19"/>
      <c r="M7" s="19"/>
      <c r="N7"/>
    </row>
    <row r="8" spans="3:13" ht="18.75" customHeight="1">
      <c r="C8" s="4" t="s">
        <v>25</v>
      </c>
      <c r="D8" s="19"/>
      <c r="E8" s="19"/>
      <c r="F8" s="112">
        <f>SUM(F6:F7)</f>
        <v>1767</v>
      </c>
      <c r="G8" s="50"/>
      <c r="H8" s="19"/>
      <c r="I8" s="19"/>
      <c r="J8" s="19"/>
      <c r="K8" s="19"/>
      <c r="L8" s="19"/>
      <c r="M8" s="19"/>
    </row>
    <row r="9" spans="2:14" ht="18.75" customHeight="1">
      <c r="B9" s="19"/>
      <c r="C9"/>
      <c r="D9"/>
      <c r="E9"/>
      <c r="F9"/>
      <c r="G9" s="52"/>
      <c r="I9"/>
      <c r="J9"/>
      <c r="K9"/>
      <c r="L9"/>
      <c r="M9"/>
      <c r="N9"/>
    </row>
    <row r="10" spans="1:14" ht="18.75" customHeight="1">
      <c r="A10"/>
      <c r="B10" s="19"/>
      <c r="C10" s="2" t="s">
        <v>21</v>
      </c>
      <c r="D10" s="12"/>
      <c r="F10" s="6">
        <f>Data!B217</f>
        <v>840</v>
      </c>
      <c r="G10" s="50">
        <f>Data!C217</f>
        <v>0.4327666151468315</v>
      </c>
      <c r="H10" s="19"/>
      <c r="I10"/>
      <c r="J10"/>
      <c r="K10"/>
      <c r="L10"/>
      <c r="M10"/>
      <c r="N10"/>
    </row>
    <row r="11" spans="1:14" ht="18.75" customHeight="1">
      <c r="A11"/>
      <c r="B11" s="19"/>
      <c r="C11" s="2" t="s">
        <v>23</v>
      </c>
      <c r="E11" s="13"/>
      <c r="F11" s="6">
        <f>Data!B218</f>
        <v>1101</v>
      </c>
      <c r="G11" s="50">
        <f>Data!C218</f>
        <v>0.5672333848531684</v>
      </c>
      <c r="H11" s="19"/>
      <c r="I11"/>
      <c r="J11"/>
      <c r="K11"/>
      <c r="L11"/>
      <c r="M11"/>
      <c r="N11"/>
    </row>
    <row r="12" spans="1:14" ht="18.75" customHeight="1">
      <c r="A12"/>
      <c r="B12" s="19"/>
      <c r="C12" s="4" t="s">
        <v>29</v>
      </c>
      <c r="F12" s="48">
        <f>SUM(F10:F11)</f>
        <v>1941</v>
      </c>
      <c r="G12" s="50"/>
      <c r="H12" s="10"/>
      <c r="I12"/>
      <c r="J12"/>
      <c r="K12"/>
      <c r="L12"/>
      <c r="M12"/>
      <c r="N12"/>
    </row>
    <row r="13" spans="1:14" ht="18.75" customHeight="1">
      <c r="A13"/>
      <c r="B13" s="19"/>
      <c r="C13"/>
      <c r="D13"/>
      <c r="E13"/>
      <c r="F13"/>
      <c r="G13" s="52"/>
      <c r="H13" s="10"/>
      <c r="I13"/>
      <c r="J13"/>
      <c r="K13"/>
      <c r="L13"/>
      <c r="M13" s="89"/>
      <c r="N13"/>
    </row>
    <row r="14" spans="1:14" ht="18.75" customHeight="1">
      <c r="A14"/>
      <c r="B14" s="19"/>
      <c r="C14" s="4" t="s">
        <v>30</v>
      </c>
      <c r="F14" s="51"/>
      <c r="G14" s="69"/>
      <c r="H14" s="14"/>
      <c r="I14" s="19"/>
      <c r="J14" s="19"/>
      <c r="K14"/>
      <c r="L14" s="86"/>
      <c r="M14" s="86"/>
      <c r="N14"/>
    </row>
    <row r="15" spans="1:14" ht="18.75" customHeight="1">
      <c r="A15"/>
      <c r="B15" s="19"/>
      <c r="C15" s="2" t="s">
        <v>32</v>
      </c>
      <c r="F15" s="30">
        <f>Data!B222</f>
        <v>43</v>
      </c>
      <c r="G15" s="64">
        <f>Data!C222</f>
        <v>0.05119047619047619</v>
      </c>
      <c r="H15" s="19"/>
      <c r="K15"/>
      <c r="L15" s="71"/>
      <c r="M15" s="88"/>
      <c r="N15"/>
    </row>
    <row r="16" spans="1:14" ht="18.75" customHeight="1">
      <c r="A16"/>
      <c r="B16" s="19"/>
      <c r="C16" s="2" t="s">
        <v>33</v>
      </c>
      <c r="F16" s="30">
        <f>Data!B223</f>
        <v>7</v>
      </c>
      <c r="G16" s="64">
        <f>Data!C223</f>
        <v>0.008333333333333333</v>
      </c>
      <c r="H16" s="19"/>
      <c r="J16" s="19"/>
      <c r="K16"/>
      <c r="L16" s="71"/>
      <c r="M16" s="88"/>
      <c r="N16"/>
    </row>
    <row r="17" spans="1:14" ht="18.75" customHeight="1">
      <c r="A17"/>
      <c r="B17" s="19"/>
      <c r="C17" s="2" t="s">
        <v>34</v>
      </c>
      <c r="D17" s="19"/>
      <c r="E17" s="19"/>
      <c r="F17" s="30">
        <f>Data!B224</f>
        <v>128</v>
      </c>
      <c r="G17" s="64">
        <f>Data!C224</f>
        <v>0.1523809523809524</v>
      </c>
      <c r="H17" s="12"/>
      <c r="K17"/>
      <c r="L17" s="71"/>
      <c r="M17" s="88"/>
      <c r="N17"/>
    </row>
    <row r="18" spans="1:14" ht="18.75" customHeight="1">
      <c r="A18"/>
      <c r="B18" s="19"/>
      <c r="C18" s="2" t="s">
        <v>36</v>
      </c>
      <c r="D18" s="19"/>
      <c r="F18" s="30">
        <f>Data!B226</f>
        <v>90</v>
      </c>
      <c r="G18" s="64">
        <f>Data!C226</f>
        <v>0.10714285714285714</v>
      </c>
      <c r="K18"/>
      <c r="L18" s="71"/>
      <c r="M18" s="88"/>
      <c r="N18"/>
    </row>
    <row r="19" spans="1:14" ht="18.75" customHeight="1">
      <c r="A19"/>
      <c r="B19" s="19"/>
      <c r="C19" s="2" t="s">
        <v>38</v>
      </c>
      <c r="D19" s="19"/>
      <c r="F19" s="30">
        <f>Data!B227</f>
        <v>548</v>
      </c>
      <c r="G19" s="64">
        <f>Data!C227</f>
        <v>0.6523809523809524</v>
      </c>
      <c r="K19"/>
      <c r="L19" s="71"/>
      <c r="M19" s="88"/>
      <c r="N19" s="18"/>
    </row>
    <row r="20" spans="1:14" ht="18.75" customHeight="1">
      <c r="A20"/>
      <c r="B20" s="19"/>
      <c r="C20" s="2" t="s">
        <v>39</v>
      </c>
      <c r="D20"/>
      <c r="E20"/>
      <c r="F20" s="30">
        <f>Data!B228</f>
        <v>24</v>
      </c>
      <c r="G20" s="64">
        <f>Data!C228</f>
        <v>0.02857142857142857</v>
      </c>
      <c r="H20" s="19"/>
      <c r="K20"/>
      <c r="L20" s="71"/>
      <c r="M20" s="88"/>
      <c r="N20" s="18"/>
    </row>
    <row r="21" spans="1:14" ht="18.75" customHeight="1">
      <c r="A21"/>
      <c r="B21" s="19"/>
      <c r="C21"/>
      <c r="D21"/>
      <c r="E21"/>
      <c r="F21"/>
      <c r="G21" s="52"/>
      <c r="H21"/>
      <c r="I21"/>
      <c r="J21"/>
      <c r="K21"/>
      <c r="L21"/>
      <c r="M21"/>
      <c r="N21" s="18"/>
    </row>
    <row r="22" spans="1:14" ht="18.75" customHeight="1">
      <c r="A22"/>
      <c r="B22" s="19"/>
      <c r="C22" s="4" t="s">
        <v>42</v>
      </c>
      <c r="E22" s="2"/>
      <c r="F22" s="51" t="s">
        <v>1</v>
      </c>
      <c r="G22" s="69" t="s">
        <v>2</v>
      </c>
      <c r="H22"/>
      <c r="I22"/>
      <c r="J22"/>
      <c r="K22"/>
      <c r="L22"/>
      <c r="M22"/>
      <c r="N22"/>
    </row>
    <row r="23" spans="1:14" ht="18.75" customHeight="1">
      <c r="A23"/>
      <c r="B23" s="19"/>
      <c r="C23" s="2" t="s">
        <v>44</v>
      </c>
      <c r="E23" s="2"/>
      <c r="F23" s="110">
        <f>Data!B232</f>
        <v>414</v>
      </c>
      <c r="G23" s="50">
        <f>Data!C232</f>
        <v>0.4928571428571429</v>
      </c>
      <c r="H23"/>
      <c r="I23"/>
      <c r="J23"/>
      <c r="K23"/>
      <c r="L23"/>
      <c r="M23"/>
      <c r="N23"/>
    </row>
    <row r="24" spans="1:14" ht="18.75" customHeight="1">
      <c r="A24"/>
      <c r="B24" s="19"/>
      <c r="C24" s="2" t="s">
        <v>45</v>
      </c>
      <c r="E24" s="2"/>
      <c r="F24" s="110">
        <f>Data!B233</f>
        <v>184</v>
      </c>
      <c r="G24" s="50">
        <f>Data!C233</f>
        <v>0.21904761904761905</v>
      </c>
      <c r="H24"/>
      <c r="I24"/>
      <c r="J24"/>
      <c r="K24"/>
      <c r="L24"/>
      <c r="M24"/>
      <c r="N24"/>
    </row>
    <row r="25" spans="1:14" ht="18.75" customHeight="1">
      <c r="A25"/>
      <c r="B25" s="19"/>
      <c r="C25" s="2" t="s">
        <v>47</v>
      </c>
      <c r="E25" s="2"/>
      <c r="F25" s="110">
        <f>Data!B234</f>
        <v>186</v>
      </c>
      <c r="G25" s="50">
        <f>Data!C234</f>
        <v>0.22142857142857142</v>
      </c>
      <c r="H25"/>
      <c r="I25"/>
      <c r="J25"/>
      <c r="K25"/>
      <c r="L25"/>
      <c r="M25"/>
      <c r="N25"/>
    </row>
    <row r="26" spans="1:14" ht="18.75" customHeight="1">
      <c r="A26"/>
      <c r="B26" s="19"/>
      <c r="C26" s="2" t="s">
        <v>48</v>
      </c>
      <c r="E26" s="2"/>
      <c r="F26" s="110">
        <f>Data!B235</f>
        <v>56</v>
      </c>
      <c r="G26" s="50">
        <f>Data!C235</f>
        <v>0.06666666666666667</v>
      </c>
      <c r="I26"/>
      <c r="J26"/>
      <c r="K26"/>
      <c r="L26"/>
      <c r="M26"/>
      <c r="N26"/>
    </row>
    <row r="27" spans="1:15" ht="18.75" customHeight="1">
      <c r="A27"/>
      <c r="B27" s="19"/>
      <c r="E27" s="2"/>
      <c r="F27" s="2"/>
      <c r="G27" s="50"/>
      <c r="I27" s="72"/>
      <c r="J27"/>
      <c r="K27"/>
      <c r="L27"/>
      <c r="M27"/>
      <c r="N27"/>
      <c r="O27" s="38"/>
    </row>
    <row r="28" spans="1:13" ht="18.75" customHeight="1">
      <c r="A28"/>
      <c r="B28" s="19"/>
      <c r="C28"/>
      <c r="G28" s="50"/>
      <c r="J28" s="18"/>
      <c r="K28" s="18"/>
      <c r="L28" s="18"/>
      <c r="M28" s="18"/>
    </row>
    <row r="29" spans="1:13" ht="18.75" customHeight="1">
      <c r="A29"/>
      <c r="I29"/>
      <c r="J29"/>
      <c r="K29"/>
      <c r="L29"/>
      <c r="M29"/>
    </row>
    <row r="100" spans="1:6" ht="18.75" customHeight="1">
      <c r="A100" s="100"/>
      <c r="B100" s="100" t="s">
        <v>110</v>
      </c>
      <c r="C100" s="100" t="s">
        <v>107</v>
      </c>
      <c r="D100" s="100" t="s">
        <v>109</v>
      </c>
      <c r="E100" s="100" t="s">
        <v>111</v>
      </c>
      <c r="F100" s="100" t="s">
        <v>112</v>
      </c>
    </row>
    <row r="101" spans="1:7" ht="18.75" customHeight="1">
      <c r="A101" s="98"/>
      <c r="B101" s="98">
        <v>461</v>
      </c>
      <c r="C101" s="98">
        <v>600</v>
      </c>
      <c r="D101" s="98">
        <v>968</v>
      </c>
      <c r="E101" s="99">
        <v>1304</v>
      </c>
      <c r="F101" s="99">
        <v>1262</v>
      </c>
      <c r="G101" s="2" t="s">
        <v>113</v>
      </c>
    </row>
    <row r="102" spans="1:6" ht="18.75" customHeight="1">
      <c r="A102" s="98"/>
      <c r="B102" s="98">
        <v>701</v>
      </c>
      <c r="C102" s="98">
        <v>900</v>
      </c>
      <c r="D102" s="98">
        <v>1520</v>
      </c>
      <c r="E102" s="99">
        <v>1970</v>
      </c>
      <c r="F102" s="99">
        <v>1892</v>
      </c>
    </row>
    <row r="104" spans="2:3" ht="18.75" customHeight="1">
      <c r="B104" s="2" t="s">
        <v>115</v>
      </c>
      <c r="C104" s="2" t="s">
        <v>116</v>
      </c>
    </row>
    <row r="105" spans="2:5" ht="18.75" customHeight="1">
      <c r="B105" s="2">
        <v>25581</v>
      </c>
      <c r="C105" s="2">
        <v>37305510</v>
      </c>
      <c r="E105" s="5" t="s">
        <v>114</v>
      </c>
    </row>
    <row r="106" spans="2:3" ht="18.75" customHeight="1">
      <c r="B106" s="2">
        <v>1256</v>
      </c>
      <c r="C106" s="2">
        <v>1195373</v>
      </c>
    </row>
    <row r="107" spans="2:3" ht="18.75" customHeight="1">
      <c r="B107" s="2">
        <v>12307</v>
      </c>
      <c r="C107" s="2">
        <v>47670127</v>
      </c>
    </row>
    <row r="108" spans="2:3" ht="18.75" customHeight="1">
      <c r="B108" s="2">
        <v>810</v>
      </c>
      <c r="C108" s="2">
        <v>1136670</v>
      </c>
    </row>
    <row r="109" ht="18.75" customHeight="1">
      <c r="C109" s="2">
        <v>737524</v>
      </c>
    </row>
    <row r="110" spans="2:3" ht="18.75" customHeight="1">
      <c r="B110" s="2">
        <v>15124</v>
      </c>
      <c r="C110" s="2">
        <v>88070300</v>
      </c>
    </row>
    <row r="123" ht="18.75" customHeight="1">
      <c r="F123" s="97"/>
    </row>
  </sheetData>
  <sheetProtection/>
  <printOptions/>
  <pageMargins left="0.18" right="0.21" top="0.61" bottom="0.44" header="0.27" footer="0.21"/>
  <pageSetup horizontalDpi="300" verticalDpi="300" orientation="landscape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5"/>
  <sheetViews>
    <sheetView zoomScale="86" zoomScaleNormal="86" zoomScalePageLayoutView="0" workbookViewId="0" topLeftCell="A175">
      <selection activeCell="E200" sqref="E200"/>
    </sheetView>
  </sheetViews>
  <sheetFormatPr defaultColWidth="9.140625" defaultRowHeight="12.75"/>
  <cols>
    <col min="1" max="1" width="22.8515625" style="0" customWidth="1"/>
    <col min="2" max="2" width="13.8515625" style="0" customWidth="1"/>
    <col min="3" max="3" width="9.7109375" style="0" customWidth="1"/>
    <col min="4" max="4" width="8.57421875" style="0" customWidth="1"/>
    <col min="5" max="5" width="12.421875" style="0" customWidth="1"/>
    <col min="6" max="6" width="10.57421875" style="0" customWidth="1"/>
    <col min="7" max="7" width="14.57421875" style="0" customWidth="1"/>
    <col min="8" max="8" width="10.7109375" style="0" bestFit="1" customWidth="1"/>
    <col min="9" max="9" width="15.421875" style="0" customWidth="1"/>
    <col min="10" max="10" width="15.00390625" style="0" customWidth="1"/>
    <col min="11" max="11" width="14.00390625" style="0" bestFit="1" customWidth="1"/>
    <col min="12" max="12" width="12.140625" style="0" customWidth="1"/>
    <col min="13" max="13" width="15.57421875" style="0" customWidth="1"/>
    <col min="14" max="14" width="12.7109375" style="0" customWidth="1"/>
    <col min="17" max="17" width="9.8515625" style="0" bestFit="1" customWidth="1"/>
    <col min="19" max="19" width="14.00390625" style="0" bestFit="1" customWidth="1"/>
  </cols>
  <sheetData>
    <row r="1" spans="2:9" ht="12.75">
      <c r="B1" s="22">
        <v>1963</v>
      </c>
      <c r="C1" s="22">
        <v>1973</v>
      </c>
      <c r="D1" s="22">
        <v>1983</v>
      </c>
      <c r="E1" s="22">
        <v>1993</v>
      </c>
      <c r="F1" s="22">
        <v>2003</v>
      </c>
      <c r="G1" s="22">
        <v>2013</v>
      </c>
      <c r="H1" s="22"/>
      <c r="I1" s="22"/>
    </row>
    <row r="2" spans="1:8" ht="12.75">
      <c r="A2" s="23" t="s">
        <v>74</v>
      </c>
      <c r="B2" s="24">
        <v>9923</v>
      </c>
      <c r="C2" s="24">
        <v>24990</v>
      </c>
      <c r="D2" s="24">
        <v>27794</v>
      </c>
      <c r="E2" s="24">
        <v>27282</v>
      </c>
      <c r="F2" s="85">
        <v>33426</v>
      </c>
      <c r="G2" s="24">
        <v>38310</v>
      </c>
      <c r="H2" s="24"/>
    </row>
    <row r="4" spans="1:4" ht="12.75">
      <c r="A4" t="s">
        <v>213</v>
      </c>
      <c r="B4" s="1" t="s">
        <v>76</v>
      </c>
      <c r="C4" s="1" t="s">
        <v>77</v>
      </c>
      <c r="D4" t="s">
        <v>78</v>
      </c>
    </row>
    <row r="5" spans="1:11" ht="15.75">
      <c r="A5" s="15" t="s">
        <v>17</v>
      </c>
      <c r="B5" s="56">
        <f aca="true" t="shared" si="0" ref="B5:C8">+J6</f>
        <v>7008.2</v>
      </c>
      <c r="C5" s="46">
        <f t="shared" si="0"/>
        <v>7865</v>
      </c>
      <c r="D5" s="49">
        <f aca="true" t="shared" si="1" ref="D5:D10">C5/C$11</f>
        <v>0.20529887757765597</v>
      </c>
      <c r="E5" t="s">
        <v>75</v>
      </c>
      <c r="G5" s="168">
        <v>1</v>
      </c>
      <c r="H5" s="157"/>
      <c r="I5" s="155"/>
      <c r="J5" s="155" t="s">
        <v>163</v>
      </c>
      <c r="K5" s="155" t="s">
        <v>77</v>
      </c>
    </row>
    <row r="6" spans="1:11" ht="15.75">
      <c r="A6" s="15" t="s">
        <v>18</v>
      </c>
      <c r="B6" s="56">
        <f t="shared" si="0"/>
        <v>3781</v>
      </c>
      <c r="C6" s="46">
        <f t="shared" si="0"/>
        <v>4278</v>
      </c>
      <c r="D6" s="49">
        <f t="shared" si="1"/>
        <v>0.11166797180892718</v>
      </c>
      <c r="E6" t="s">
        <v>75</v>
      </c>
      <c r="H6" s="155">
        <v>20134</v>
      </c>
      <c r="I6" s="155" t="s">
        <v>17</v>
      </c>
      <c r="J6" s="156">
        <v>7008.2</v>
      </c>
      <c r="K6" s="155">
        <v>7865</v>
      </c>
    </row>
    <row r="7" spans="1:11" ht="15.75">
      <c r="A7" s="15" t="s">
        <v>19</v>
      </c>
      <c r="B7" s="56">
        <f t="shared" si="0"/>
        <v>8042.33</v>
      </c>
      <c r="C7" s="46">
        <f t="shared" si="0"/>
        <v>9851</v>
      </c>
      <c r="D7" s="49">
        <f t="shared" si="1"/>
        <v>0.25713912816497</v>
      </c>
      <c r="E7" t="s">
        <v>75</v>
      </c>
      <c r="F7" s="59"/>
      <c r="H7" s="155">
        <v>20134</v>
      </c>
      <c r="I7" s="155" t="s">
        <v>18</v>
      </c>
      <c r="J7" s="156">
        <v>3781</v>
      </c>
      <c r="K7" s="155">
        <v>4278</v>
      </c>
    </row>
    <row r="8" spans="1:11" ht="15.75">
      <c r="A8" s="15" t="s">
        <v>20</v>
      </c>
      <c r="B8" s="56">
        <f t="shared" si="0"/>
        <v>9088.93</v>
      </c>
      <c r="C8" s="46">
        <f t="shared" si="0"/>
        <v>11404</v>
      </c>
      <c r="D8" s="49">
        <f t="shared" si="1"/>
        <v>0.29767684677629863</v>
      </c>
      <c r="E8" t="s">
        <v>75</v>
      </c>
      <c r="F8" s="59"/>
      <c r="H8" s="155">
        <v>20134</v>
      </c>
      <c r="I8" s="155" t="s">
        <v>19</v>
      </c>
      <c r="J8" s="156">
        <v>8042.33</v>
      </c>
      <c r="K8" s="155">
        <v>9851</v>
      </c>
    </row>
    <row r="9" spans="1:11" ht="15.75">
      <c r="A9" s="15" t="s">
        <v>22</v>
      </c>
      <c r="B9" s="57">
        <f>SUM(B5:B8)</f>
        <v>27920.46</v>
      </c>
      <c r="C9" s="21">
        <f>SUM(C5:C8)</f>
        <v>33398</v>
      </c>
      <c r="D9" s="49">
        <f t="shared" si="1"/>
        <v>0.8717828243278517</v>
      </c>
      <c r="F9" s="59"/>
      <c r="H9" s="155">
        <v>20134</v>
      </c>
      <c r="I9" s="155" t="s">
        <v>20</v>
      </c>
      <c r="J9" s="156">
        <v>9088.93</v>
      </c>
      <c r="K9" s="155">
        <v>11404</v>
      </c>
    </row>
    <row r="10" spans="1:11" ht="15.75">
      <c r="A10" s="15" t="s">
        <v>24</v>
      </c>
      <c r="B10" s="56">
        <f>+J10</f>
        <v>3367.58</v>
      </c>
      <c r="C10" s="46">
        <f>+K10</f>
        <v>4912</v>
      </c>
      <c r="D10" s="49">
        <f t="shared" si="1"/>
        <v>0.12821717567214827</v>
      </c>
      <c r="E10" t="s">
        <v>75</v>
      </c>
      <c r="F10" s="59"/>
      <c r="H10" s="155">
        <v>20134</v>
      </c>
      <c r="I10" s="155" t="s">
        <v>24</v>
      </c>
      <c r="J10" s="156">
        <v>3367.58</v>
      </c>
      <c r="K10" s="155">
        <v>4912</v>
      </c>
    </row>
    <row r="11" spans="1:11" ht="15.75">
      <c r="A11" s="15" t="s">
        <v>79</v>
      </c>
      <c r="B11" s="57">
        <f>+B10+B9</f>
        <v>31288.04</v>
      </c>
      <c r="C11" s="21">
        <f>SUM(C9:C10)</f>
        <v>38310</v>
      </c>
      <c r="D11" s="49">
        <f>C11/C$11</f>
        <v>1</v>
      </c>
      <c r="F11" s="59"/>
      <c r="H11" s="155">
        <v>20134</v>
      </c>
      <c r="I11" s="155" t="s">
        <v>79</v>
      </c>
      <c r="J11" s="156">
        <v>31288.05</v>
      </c>
      <c r="K11" s="155">
        <v>38310</v>
      </c>
    </row>
    <row r="12" spans="1:6" ht="15.75">
      <c r="A12" s="15"/>
      <c r="B12" s="57"/>
      <c r="C12" s="15"/>
      <c r="D12" s="15"/>
      <c r="F12" s="59"/>
    </row>
    <row r="13" spans="1:17" ht="15.75">
      <c r="A13" s="16" t="s">
        <v>80</v>
      </c>
      <c r="B13" s="57"/>
      <c r="C13" s="15"/>
      <c r="D13" s="15"/>
      <c r="G13" s="168">
        <v>4</v>
      </c>
      <c r="H13" s="157"/>
      <c r="I13" s="158" t="s">
        <v>81</v>
      </c>
      <c r="J13" s="158" t="s">
        <v>81</v>
      </c>
      <c r="K13" s="158" t="s">
        <v>81</v>
      </c>
      <c r="L13" s="158" t="s">
        <v>82</v>
      </c>
      <c r="M13" s="158" t="s">
        <v>82</v>
      </c>
      <c r="N13" s="158" t="s">
        <v>82</v>
      </c>
      <c r="O13" s="158" t="s">
        <v>79</v>
      </c>
      <c r="P13" s="158" t="s">
        <v>79</v>
      </c>
      <c r="Q13" s="158" t="s">
        <v>79</v>
      </c>
    </row>
    <row r="14" spans="1:17" ht="15.75">
      <c r="A14" s="15" t="s">
        <v>27</v>
      </c>
      <c r="B14" s="58">
        <f>+Q15</f>
        <v>13781.5</v>
      </c>
      <c r="C14" s="46">
        <f>+P15</f>
        <v>17020</v>
      </c>
      <c r="D14" s="49">
        <f>C14/C$11</f>
        <v>0.4442704254763769</v>
      </c>
      <c r="E14" t="s">
        <v>75</v>
      </c>
      <c r="H14" s="158"/>
      <c r="I14" s="158" t="s">
        <v>125</v>
      </c>
      <c r="J14" s="158" t="s">
        <v>77</v>
      </c>
      <c r="K14" s="158" t="s">
        <v>163</v>
      </c>
      <c r="L14" s="158" t="s">
        <v>125</v>
      </c>
      <c r="M14" s="158" t="s">
        <v>77</v>
      </c>
      <c r="N14" s="158" t="s">
        <v>163</v>
      </c>
      <c r="O14" s="158" t="s">
        <v>125</v>
      </c>
      <c r="P14" s="158" t="s">
        <v>77</v>
      </c>
      <c r="Q14" s="158" t="s">
        <v>163</v>
      </c>
    </row>
    <row r="15" spans="1:17" ht="15.75">
      <c r="A15" s="15" t="s">
        <v>28</v>
      </c>
      <c r="B15" s="57">
        <f>+Q16</f>
        <v>17506.55</v>
      </c>
      <c r="C15" s="21">
        <f>+P16</f>
        <v>21290</v>
      </c>
      <c r="D15" s="49">
        <f>C15/C$11</f>
        <v>0.555729574523623</v>
      </c>
      <c r="H15" s="158" t="s">
        <v>124</v>
      </c>
      <c r="I15" s="158">
        <v>22.62595</v>
      </c>
      <c r="J15" s="158">
        <v>15193</v>
      </c>
      <c r="K15" s="159">
        <v>12585.8</v>
      </c>
      <c r="L15" s="158">
        <v>30.9803</v>
      </c>
      <c r="M15" s="158">
        <v>1827</v>
      </c>
      <c r="N15" s="159">
        <v>1195.7</v>
      </c>
      <c r="O15" s="158">
        <v>23.52274</v>
      </c>
      <c r="P15" s="158">
        <v>17020</v>
      </c>
      <c r="Q15" s="159">
        <v>13781.5</v>
      </c>
    </row>
    <row r="16" spans="2:17" ht="15">
      <c r="B16" s="59"/>
      <c r="H16" s="158" t="s">
        <v>123</v>
      </c>
      <c r="I16" s="158">
        <v>22.43334</v>
      </c>
      <c r="J16" s="158">
        <v>18205</v>
      </c>
      <c r="K16" s="159">
        <v>15334.66667</v>
      </c>
      <c r="L16" s="158">
        <v>31.28784</v>
      </c>
      <c r="M16" s="158">
        <v>3085</v>
      </c>
      <c r="N16" s="159">
        <v>2171.88333</v>
      </c>
      <c r="O16" s="158">
        <v>23.71639</v>
      </c>
      <c r="P16" s="158">
        <v>21290</v>
      </c>
      <c r="Q16" s="159">
        <v>17506.55</v>
      </c>
    </row>
    <row r="17" spans="2:17" ht="15">
      <c r="B17" s="59"/>
      <c r="H17" s="158" t="s">
        <v>79</v>
      </c>
      <c r="I17" s="158">
        <v>22.52096</v>
      </c>
      <c r="J17" s="158">
        <v>33398</v>
      </c>
      <c r="K17" s="159">
        <v>27920.46667</v>
      </c>
      <c r="L17" s="158">
        <v>31.17345</v>
      </c>
      <c r="M17" s="158">
        <v>4912</v>
      </c>
      <c r="N17" s="159">
        <v>3367.58333</v>
      </c>
      <c r="O17" s="158">
        <v>23.63036</v>
      </c>
      <c r="P17" s="158">
        <v>38310</v>
      </c>
      <c r="Q17" s="159">
        <v>31288.05</v>
      </c>
    </row>
    <row r="18" spans="1:2" ht="12.75">
      <c r="A18" s="23" t="s">
        <v>53</v>
      </c>
      <c r="B18" s="59"/>
    </row>
    <row r="19" spans="1:4" ht="12.75">
      <c r="A19" t="s">
        <v>81</v>
      </c>
      <c r="B19" s="59"/>
      <c r="C19" s="44">
        <f>+I21</f>
        <v>22.52</v>
      </c>
      <c r="D19" t="s">
        <v>75</v>
      </c>
    </row>
    <row r="20" spans="1:10" ht="15">
      <c r="A20" t="s">
        <v>82</v>
      </c>
      <c r="B20" s="59"/>
      <c r="C20" s="44">
        <f>+I22</f>
        <v>31.17</v>
      </c>
      <c r="D20" t="s">
        <v>75</v>
      </c>
      <c r="G20" s="168">
        <v>5</v>
      </c>
      <c r="H20" s="157"/>
      <c r="I20" s="160" t="s">
        <v>125</v>
      </c>
      <c r="J20" s="160" t="s">
        <v>126</v>
      </c>
    </row>
    <row r="21" spans="1:10" ht="15">
      <c r="A21" t="s">
        <v>54</v>
      </c>
      <c r="B21" s="59"/>
      <c r="C21" s="44">
        <f>+I23</f>
        <v>23.63</v>
      </c>
      <c r="D21" t="s">
        <v>75</v>
      </c>
      <c r="H21" s="160" t="s">
        <v>81</v>
      </c>
      <c r="I21" s="160">
        <v>22.52</v>
      </c>
      <c r="J21" s="160">
        <v>33398</v>
      </c>
    </row>
    <row r="22" spans="2:10" ht="15">
      <c r="B22" s="59"/>
      <c r="H22" s="160" t="s">
        <v>82</v>
      </c>
      <c r="I22" s="160">
        <v>31.17</v>
      </c>
      <c r="J22" s="160">
        <v>4912</v>
      </c>
    </row>
    <row r="23" spans="2:11" ht="15">
      <c r="B23" s="59"/>
      <c r="H23" s="160" t="s">
        <v>127</v>
      </c>
      <c r="I23" s="160">
        <v>23.63</v>
      </c>
      <c r="J23" s="160">
        <v>38310</v>
      </c>
      <c r="K23" s="59"/>
    </row>
    <row r="24" spans="1:11" ht="12.75">
      <c r="A24" s="23" t="s">
        <v>22</v>
      </c>
      <c r="B24" s="59"/>
      <c r="J24" s="24"/>
      <c r="K24" s="59"/>
    </row>
    <row r="25" spans="1:11" ht="15.75">
      <c r="A25" t="s">
        <v>27</v>
      </c>
      <c r="B25" s="58">
        <f>+K15</f>
        <v>12585.8</v>
      </c>
      <c r="C25" s="44">
        <f>+J15</f>
        <v>15193</v>
      </c>
      <c r="D25" s="49">
        <f>C25/C$9</f>
        <v>0.4549074794897898</v>
      </c>
      <c r="E25" t="s">
        <v>75</v>
      </c>
      <c r="J25" s="24"/>
      <c r="K25" s="59"/>
    </row>
    <row r="26" spans="1:4" ht="15.75">
      <c r="A26" t="s">
        <v>28</v>
      </c>
      <c r="B26" s="59">
        <f>+K16</f>
        <v>15334.66667</v>
      </c>
      <c r="C26" s="24">
        <f>C9-C25</f>
        <v>18205</v>
      </c>
      <c r="D26" s="49">
        <f>C26/C$9</f>
        <v>0.5450925205102102</v>
      </c>
    </row>
    <row r="27" spans="2:4" ht="12.75">
      <c r="B27" s="59"/>
      <c r="D27" s="52"/>
    </row>
    <row r="28" spans="1:12" ht="15.75">
      <c r="A28" t="s">
        <v>35</v>
      </c>
      <c r="B28" s="59">
        <f>B5+B6</f>
        <v>10789.2</v>
      </c>
      <c r="C28" s="24">
        <f>C5+C6</f>
        <v>12143</v>
      </c>
      <c r="D28" s="49">
        <f>C28/C$9</f>
        <v>0.36358464578717287</v>
      </c>
      <c r="L28" s="59"/>
    </row>
    <row r="29" spans="1:12" ht="15.75">
      <c r="A29" t="s">
        <v>37</v>
      </c>
      <c r="B29" s="59">
        <f>B7+B8</f>
        <v>17131.260000000002</v>
      </c>
      <c r="C29" s="24">
        <f>C7+C8</f>
        <v>21255</v>
      </c>
      <c r="D29" s="49">
        <f>C29/C$9</f>
        <v>0.6364153542128271</v>
      </c>
      <c r="L29" s="59"/>
    </row>
    <row r="30" ht="12.75">
      <c r="B30" s="59"/>
    </row>
    <row r="31" ht="12.75">
      <c r="B31" s="59"/>
    </row>
    <row r="32" spans="1:2" ht="12.75">
      <c r="A32" s="23" t="s">
        <v>50</v>
      </c>
      <c r="B32" s="59"/>
    </row>
    <row r="33" spans="1:4" ht="15.75">
      <c r="A33" t="s">
        <v>27</v>
      </c>
      <c r="B33" s="84">
        <f>+N15</f>
        <v>1195.7</v>
      </c>
      <c r="C33" s="85">
        <f>C14-C25</f>
        <v>1827</v>
      </c>
      <c r="D33" s="49">
        <f>C33/C$10</f>
        <v>0.37194625407166126</v>
      </c>
    </row>
    <row r="34" spans="1:4" ht="15.75">
      <c r="A34" t="s">
        <v>28</v>
      </c>
      <c r="B34" s="59">
        <f>+N16</f>
        <v>2171.88333</v>
      </c>
      <c r="C34" s="24">
        <f>C10-C33</f>
        <v>3085</v>
      </c>
      <c r="D34" s="49">
        <f>C34/C$10</f>
        <v>0.6280537459283387</v>
      </c>
    </row>
    <row r="35" spans="2:4" ht="15.75">
      <c r="B35" s="59"/>
      <c r="C35" s="24"/>
      <c r="D35" s="49"/>
    </row>
    <row r="36" spans="1:4" ht="11.25" customHeight="1">
      <c r="A36" s="23" t="s">
        <v>83</v>
      </c>
      <c r="B36" s="59"/>
      <c r="D36" s="52"/>
    </row>
    <row r="37" spans="1:13" ht="11.25" customHeight="1">
      <c r="A37" s="36" t="s">
        <v>22</v>
      </c>
      <c r="B37" s="59">
        <f>B9-B46</f>
        <v>25220.59</v>
      </c>
      <c r="C37" s="24">
        <f>C9-C46</f>
        <v>27993</v>
      </c>
      <c r="D37" s="49">
        <f>C37/C$37</f>
        <v>1</v>
      </c>
      <c r="E37" s="168">
        <v>3</v>
      </c>
      <c r="F37" s="157"/>
      <c r="G37" s="162"/>
      <c r="H37" s="162" t="s">
        <v>81</v>
      </c>
      <c r="I37" s="162" t="s">
        <v>81</v>
      </c>
      <c r="J37" s="162" t="s">
        <v>82</v>
      </c>
      <c r="K37" s="162" t="s">
        <v>82</v>
      </c>
      <c r="L37" s="162" t="s">
        <v>79</v>
      </c>
      <c r="M37" s="162" t="s">
        <v>79</v>
      </c>
    </row>
    <row r="38" spans="1:13" ht="11.25" customHeight="1">
      <c r="A38" t="s">
        <v>27</v>
      </c>
      <c r="B38" s="59">
        <f>B25-B47</f>
        <v>11261.869999999999</v>
      </c>
      <c r="C38" s="24">
        <f>C25-C47</f>
        <v>12569</v>
      </c>
      <c r="D38" s="49">
        <f>C38/C$37</f>
        <v>0.4490051084199621</v>
      </c>
      <c r="F38" s="162"/>
      <c r="G38" s="162"/>
      <c r="H38" s="162" t="s">
        <v>163</v>
      </c>
      <c r="I38" s="162" t="s">
        <v>77</v>
      </c>
      <c r="J38" s="162" t="s">
        <v>163</v>
      </c>
      <c r="K38" s="162" t="s">
        <v>77</v>
      </c>
      <c r="L38" s="162" t="s">
        <v>163</v>
      </c>
      <c r="M38" s="162" t="s">
        <v>77</v>
      </c>
    </row>
    <row r="39" spans="1:13" ht="11.25" customHeight="1">
      <c r="A39" t="s">
        <v>28</v>
      </c>
      <c r="B39" s="59">
        <f>B37-B38</f>
        <v>13958.720000000001</v>
      </c>
      <c r="C39" s="24">
        <f>C37-C38</f>
        <v>15424</v>
      </c>
      <c r="D39" s="49">
        <f>C39/C$37</f>
        <v>0.5509948915800379</v>
      </c>
      <c r="F39" s="162" t="s">
        <v>122</v>
      </c>
      <c r="G39" s="162" t="s">
        <v>124</v>
      </c>
      <c r="H39" s="163">
        <v>11261.87</v>
      </c>
      <c r="I39" s="162">
        <v>12569</v>
      </c>
      <c r="J39" s="162">
        <v>789.03</v>
      </c>
      <c r="K39" s="162">
        <v>885</v>
      </c>
      <c r="L39" s="163">
        <v>12050.9</v>
      </c>
      <c r="M39" s="162">
        <v>13454</v>
      </c>
    </row>
    <row r="40" spans="2:13" ht="11.25" customHeight="1">
      <c r="B40" s="59"/>
      <c r="D40" s="52"/>
      <c r="F40" s="162" t="s">
        <v>122</v>
      </c>
      <c r="G40" s="162" t="s">
        <v>123</v>
      </c>
      <c r="H40" s="163">
        <v>13958.73</v>
      </c>
      <c r="I40" s="162">
        <v>15424</v>
      </c>
      <c r="J40" s="163">
        <v>1541.22</v>
      </c>
      <c r="K40" s="162">
        <v>1607</v>
      </c>
      <c r="L40" s="163">
        <v>15499.95</v>
      </c>
      <c r="M40" s="162">
        <v>17031</v>
      </c>
    </row>
    <row r="41" spans="1:13" ht="11.25" customHeight="1">
      <c r="A41" s="36" t="s">
        <v>24</v>
      </c>
      <c r="B41" s="59">
        <f>B10-B50</f>
        <v>2330.25</v>
      </c>
      <c r="C41" s="24">
        <f>C10-C50</f>
        <v>2492</v>
      </c>
      <c r="D41" s="49">
        <f>C41/C$41</f>
        <v>1</v>
      </c>
      <c r="F41" s="162" t="s">
        <v>122</v>
      </c>
      <c r="G41" s="162" t="s">
        <v>79</v>
      </c>
      <c r="H41" s="163">
        <v>25220.6</v>
      </c>
      <c r="I41" s="162">
        <v>27993</v>
      </c>
      <c r="J41" s="163">
        <v>2330.25</v>
      </c>
      <c r="K41" s="162">
        <v>2492</v>
      </c>
      <c r="L41" s="163">
        <v>27550.85</v>
      </c>
      <c r="M41" s="162">
        <v>30485</v>
      </c>
    </row>
    <row r="42" spans="1:13" ht="11.25" customHeight="1">
      <c r="A42" t="s">
        <v>27</v>
      </c>
      <c r="B42" s="59">
        <f>B33-B51</f>
        <v>789.03</v>
      </c>
      <c r="C42">
        <f>C33-C51</f>
        <v>885</v>
      </c>
      <c r="D42" s="49">
        <f>C42/C$41</f>
        <v>0.35513643659711075</v>
      </c>
      <c r="F42" s="162" t="s">
        <v>128</v>
      </c>
      <c r="G42" s="162" t="s">
        <v>124</v>
      </c>
      <c r="H42" s="163">
        <v>1323.93</v>
      </c>
      <c r="I42" s="162">
        <v>2624</v>
      </c>
      <c r="J42" s="162">
        <v>406.67</v>
      </c>
      <c r="K42" s="162">
        <v>942</v>
      </c>
      <c r="L42" s="163">
        <v>1730.6</v>
      </c>
      <c r="M42" s="162">
        <v>3566</v>
      </c>
    </row>
    <row r="43" spans="1:13" ht="11.25" customHeight="1">
      <c r="A43" t="s">
        <v>28</v>
      </c>
      <c r="B43" s="59">
        <f>B41-B42</f>
        <v>1541.22</v>
      </c>
      <c r="C43" s="24">
        <f>C41-C42</f>
        <v>1607</v>
      </c>
      <c r="D43" s="49">
        <f>C43/C$41</f>
        <v>0.6448635634028892</v>
      </c>
      <c r="F43" s="162" t="s">
        <v>128</v>
      </c>
      <c r="G43" s="162" t="s">
        <v>123</v>
      </c>
      <c r="H43" s="163">
        <v>1375.93</v>
      </c>
      <c r="I43" s="162">
        <v>2781</v>
      </c>
      <c r="J43" s="162">
        <v>630.67</v>
      </c>
      <c r="K43" s="162">
        <v>1478</v>
      </c>
      <c r="L43" s="163">
        <v>2006.6</v>
      </c>
      <c r="M43" s="162">
        <v>4259</v>
      </c>
    </row>
    <row r="44" spans="2:13" ht="11.25" customHeight="1">
      <c r="B44" s="59"/>
      <c r="D44" s="52"/>
      <c r="F44" s="162" t="s">
        <v>128</v>
      </c>
      <c r="G44" s="162" t="s">
        <v>79</v>
      </c>
      <c r="H44" s="163">
        <v>2699.87</v>
      </c>
      <c r="I44" s="162">
        <v>5405</v>
      </c>
      <c r="J44" s="163">
        <v>1037.33</v>
      </c>
      <c r="K44" s="162">
        <v>2420</v>
      </c>
      <c r="L44" s="163">
        <v>3737.2</v>
      </c>
      <c r="M44" s="162">
        <v>7825</v>
      </c>
    </row>
    <row r="45" spans="1:4" ht="11.25" customHeight="1">
      <c r="A45" s="23" t="s">
        <v>84</v>
      </c>
      <c r="B45" s="59"/>
      <c r="D45" s="52"/>
    </row>
    <row r="46" spans="1:12" ht="11.25" customHeight="1">
      <c r="A46" s="36" t="s">
        <v>22</v>
      </c>
      <c r="B46" s="58">
        <f>+H44</f>
        <v>2699.87</v>
      </c>
      <c r="C46" s="44">
        <f>+I44</f>
        <v>5405</v>
      </c>
      <c r="D46" s="49">
        <f>C46/C$46</f>
        <v>1</v>
      </c>
      <c r="E46" t="s">
        <v>75</v>
      </c>
      <c r="J46" s="24"/>
      <c r="K46" s="59"/>
      <c r="L46" s="59"/>
    </row>
    <row r="47" spans="1:13" ht="11.25" customHeight="1">
      <c r="A47" t="s">
        <v>27</v>
      </c>
      <c r="B47" s="58">
        <f>+H42</f>
        <v>1323.93</v>
      </c>
      <c r="C47" s="45">
        <f>+I42</f>
        <v>2624</v>
      </c>
      <c r="D47" s="49">
        <f>C47/C$46</f>
        <v>0.48547641073080483</v>
      </c>
      <c r="E47" t="s">
        <v>75</v>
      </c>
      <c r="K47" s="59"/>
      <c r="L47" s="59"/>
      <c r="M47" s="43"/>
    </row>
    <row r="48" spans="1:13" ht="11.25" customHeight="1">
      <c r="A48" t="s">
        <v>28</v>
      </c>
      <c r="B48" s="59">
        <f>B46-B47</f>
        <v>1375.9399999999998</v>
      </c>
      <c r="C48" s="24">
        <f>C46-C47</f>
        <v>2781</v>
      </c>
      <c r="D48" s="49">
        <f>C48/C$46</f>
        <v>0.5145235892691952</v>
      </c>
      <c r="I48" s="168">
        <v>2</v>
      </c>
      <c r="J48" s="157"/>
      <c r="K48" s="161" t="s">
        <v>163</v>
      </c>
      <c r="L48" s="161" t="s">
        <v>126</v>
      </c>
      <c r="M48" s="161" t="s">
        <v>77</v>
      </c>
    </row>
    <row r="49" spans="2:13" ht="11.25" customHeight="1">
      <c r="B49" s="59"/>
      <c r="D49" s="52"/>
      <c r="G49" s="127"/>
      <c r="J49" t="s">
        <v>129</v>
      </c>
      <c r="K49" s="59">
        <v>51.57</v>
      </c>
      <c r="L49">
        <v>63</v>
      </c>
      <c r="M49" s="117">
        <v>0.002</v>
      </c>
    </row>
    <row r="50" spans="1:18" ht="11.25" customHeight="1">
      <c r="A50" s="36" t="s">
        <v>24</v>
      </c>
      <c r="B50" s="58">
        <f>+J44</f>
        <v>1037.33</v>
      </c>
      <c r="C50" s="44">
        <f>+K44</f>
        <v>2420</v>
      </c>
      <c r="D50" s="49">
        <f>C50/C$50</f>
        <v>1</v>
      </c>
      <c r="E50" t="s">
        <v>75</v>
      </c>
      <c r="G50" s="127"/>
      <c r="J50" t="s">
        <v>34</v>
      </c>
      <c r="K50" s="59">
        <v>3468.95</v>
      </c>
      <c r="L50">
        <v>4180</v>
      </c>
      <c r="M50" s="117">
        <v>0.109</v>
      </c>
      <c r="P50" s="59"/>
      <c r="R50" s="117"/>
    </row>
    <row r="51" spans="1:18" ht="11.25" customHeight="1">
      <c r="A51" t="s">
        <v>27</v>
      </c>
      <c r="B51" s="58">
        <f>+J42</f>
        <v>406.67</v>
      </c>
      <c r="C51" s="44">
        <f>+K42</f>
        <v>942</v>
      </c>
      <c r="D51" s="49">
        <f>C51/C$50</f>
        <v>0.38925619834710745</v>
      </c>
      <c r="E51" t="s">
        <v>75</v>
      </c>
      <c r="G51" s="127"/>
      <c r="J51" t="s">
        <v>32</v>
      </c>
      <c r="K51" s="59">
        <v>1923.58</v>
      </c>
      <c r="L51">
        <v>2276</v>
      </c>
      <c r="M51" s="117">
        <v>0.059</v>
      </c>
      <c r="P51" s="59"/>
      <c r="R51" s="117"/>
    </row>
    <row r="52" spans="1:18" ht="16.5" customHeight="1">
      <c r="A52" t="s">
        <v>28</v>
      </c>
      <c r="B52">
        <f>B50-B51</f>
        <v>630.6599999999999</v>
      </c>
      <c r="C52">
        <f>C50-C51</f>
        <v>1478</v>
      </c>
      <c r="D52" s="49">
        <f>C52/C$50</f>
        <v>0.6107438016528925</v>
      </c>
      <c r="J52" t="s">
        <v>214</v>
      </c>
      <c r="K52" s="59">
        <v>12221.55</v>
      </c>
      <c r="L52">
        <v>14553</v>
      </c>
      <c r="M52" s="117">
        <v>0.38</v>
      </c>
      <c r="P52" s="59"/>
      <c r="R52" s="117"/>
    </row>
    <row r="53" spans="7:18" ht="12.75">
      <c r="G53" s="127"/>
      <c r="J53" t="s">
        <v>216</v>
      </c>
      <c r="K53" s="59">
        <v>76.28</v>
      </c>
      <c r="L53">
        <v>110</v>
      </c>
      <c r="M53" s="117">
        <v>0.003</v>
      </c>
      <c r="P53" s="59"/>
      <c r="R53" s="117"/>
    </row>
    <row r="54" spans="1:18" ht="12.75">
      <c r="A54" t="s">
        <v>55</v>
      </c>
      <c r="C54" s="1" t="s">
        <v>85</v>
      </c>
      <c r="D54" s="1" t="s">
        <v>2</v>
      </c>
      <c r="G54" s="127"/>
      <c r="J54" t="s">
        <v>130</v>
      </c>
      <c r="K54" s="59">
        <v>2458.93</v>
      </c>
      <c r="L54">
        <v>2968</v>
      </c>
      <c r="M54" s="117">
        <v>0.077</v>
      </c>
      <c r="P54" s="59"/>
      <c r="R54" s="117"/>
    </row>
    <row r="55" spans="1:18" ht="18" customHeight="1">
      <c r="A55" s="140" t="s">
        <v>324</v>
      </c>
      <c r="C55" s="45">
        <f>+L49</f>
        <v>63</v>
      </c>
      <c r="D55" s="53">
        <f aca="true" t="shared" si="2" ref="D55:D62">+C55/C$63</f>
        <v>0.001644479248238058</v>
      </c>
      <c r="E55" t="s">
        <v>75</v>
      </c>
      <c r="G55" s="127"/>
      <c r="J55" t="s">
        <v>131</v>
      </c>
      <c r="K55" s="59">
        <v>8233.02</v>
      </c>
      <c r="L55">
        <v>10432</v>
      </c>
      <c r="M55" s="117">
        <v>0.272</v>
      </c>
      <c r="P55" s="59"/>
      <c r="R55" s="117"/>
    </row>
    <row r="56" spans="1:18" ht="12.75">
      <c r="A56" s="140" t="s">
        <v>325</v>
      </c>
      <c r="C56" s="45">
        <f aca="true" t="shared" si="3" ref="C56:C62">+L50</f>
        <v>4180</v>
      </c>
      <c r="D56" s="53">
        <f t="shared" si="2"/>
        <v>0.10910989297833464</v>
      </c>
      <c r="E56" t="s">
        <v>75</v>
      </c>
      <c r="G56" s="127"/>
      <c r="J56" t="s">
        <v>215</v>
      </c>
      <c r="K56" s="59">
        <v>2854.17</v>
      </c>
      <c r="L56">
        <v>3728</v>
      </c>
      <c r="M56" s="117">
        <v>0.097</v>
      </c>
      <c r="P56" s="59"/>
      <c r="R56" s="117"/>
    </row>
    <row r="57" spans="1:18" ht="12.75">
      <c r="A57" s="140" t="s">
        <v>326</v>
      </c>
      <c r="C57" s="45">
        <f t="shared" si="3"/>
        <v>2276</v>
      </c>
      <c r="D57" s="53">
        <f t="shared" si="2"/>
        <v>0.05941007569825111</v>
      </c>
      <c r="E57" t="s">
        <v>75</v>
      </c>
      <c r="G57" s="127"/>
      <c r="J57" t="s">
        <v>164</v>
      </c>
      <c r="K57" s="59">
        <v>31288.05</v>
      </c>
      <c r="L57">
        <v>38310</v>
      </c>
      <c r="M57" s="117">
        <v>1</v>
      </c>
      <c r="P57" s="59"/>
      <c r="R57" s="117"/>
    </row>
    <row r="58" spans="1:18" ht="12.75">
      <c r="A58" s="140" t="s">
        <v>327</v>
      </c>
      <c r="C58" s="45">
        <f t="shared" si="3"/>
        <v>14553</v>
      </c>
      <c r="D58" s="53">
        <f t="shared" si="2"/>
        <v>0.37987470634299136</v>
      </c>
      <c r="E58" t="s">
        <v>75</v>
      </c>
      <c r="K58" s="59"/>
      <c r="L58" s="59"/>
      <c r="M58" s="117"/>
      <c r="P58" s="59"/>
      <c r="R58" s="117"/>
    </row>
    <row r="59" spans="1:13" ht="12.75">
      <c r="A59" s="140" t="s">
        <v>328</v>
      </c>
      <c r="C59" s="45">
        <f t="shared" si="3"/>
        <v>110</v>
      </c>
      <c r="D59" s="53">
        <f t="shared" si="2"/>
        <v>0.0028713129731140694</v>
      </c>
      <c r="E59" t="s">
        <v>75</v>
      </c>
      <c r="F59" s="36"/>
      <c r="G59" s="36"/>
      <c r="H59" s="36"/>
      <c r="K59" s="59"/>
      <c r="M59" s="117"/>
    </row>
    <row r="60" spans="1:8" ht="12.75">
      <c r="A60" s="140" t="s">
        <v>329</v>
      </c>
      <c r="C60" s="45">
        <f t="shared" si="3"/>
        <v>2968</v>
      </c>
      <c r="D60" s="53">
        <f t="shared" si="2"/>
        <v>0.07747324458365962</v>
      </c>
      <c r="E60" t="s">
        <v>75</v>
      </c>
      <c r="F60" s="36"/>
      <c r="H60" s="36"/>
    </row>
    <row r="61" spans="1:13" s="36" customFormat="1" ht="12.75">
      <c r="A61" s="140" t="s">
        <v>330</v>
      </c>
      <c r="B61"/>
      <c r="C61" s="45">
        <f t="shared" si="3"/>
        <v>10432</v>
      </c>
      <c r="D61" s="53">
        <f t="shared" si="2"/>
        <v>0.2723048812320543</v>
      </c>
      <c r="E61" t="s">
        <v>75</v>
      </c>
      <c r="M61"/>
    </row>
    <row r="62" spans="1:13" s="36" customFormat="1" ht="12.75">
      <c r="A62" s="140" t="s">
        <v>331</v>
      </c>
      <c r="B62"/>
      <c r="C62" s="45">
        <f t="shared" si="3"/>
        <v>3728</v>
      </c>
      <c r="D62" s="53">
        <f t="shared" si="2"/>
        <v>0.09731140694335683</v>
      </c>
      <c r="E62" t="s">
        <v>75</v>
      </c>
      <c r="F62"/>
      <c r="G62"/>
      <c r="H62"/>
      <c r="M62"/>
    </row>
    <row r="63" spans="1:13" s="36" customFormat="1" ht="12.75">
      <c r="A63" s="36" t="s">
        <v>79</v>
      </c>
      <c r="B63"/>
      <c r="C63" s="36">
        <f>SUM(C53:C62)</f>
        <v>38310</v>
      </c>
      <c r="D63" s="53">
        <f>+C63/C$63</f>
        <v>1</v>
      </c>
      <c r="E63" t="s">
        <v>75</v>
      </c>
      <c r="M63"/>
    </row>
    <row r="64" spans="1:12" s="36" customFormat="1" ht="12.75">
      <c r="A64" s="128"/>
      <c r="B64" s="129"/>
      <c r="C64" s="130"/>
      <c r="D64" s="53"/>
      <c r="E64" t="s">
        <v>75</v>
      </c>
      <c r="G64"/>
      <c r="H64"/>
      <c r="I64" s="168">
        <v>6</v>
      </c>
      <c r="J64" s="173"/>
      <c r="K64" t="s">
        <v>81</v>
      </c>
      <c r="L64" s="36" t="s">
        <v>248</v>
      </c>
    </row>
    <row r="65" spans="2:12" s="36" customFormat="1" ht="12.75">
      <c r="B65"/>
      <c r="D65" s="53"/>
      <c r="G65"/>
      <c r="H65"/>
      <c r="J65"/>
      <c r="K65" t="s">
        <v>77</v>
      </c>
      <c r="L65" s="36" t="s">
        <v>249</v>
      </c>
    </row>
    <row r="66" spans="7:14" s="36" customFormat="1" ht="12.75">
      <c r="G66"/>
      <c r="H66"/>
      <c r="I66" s="36">
        <v>1</v>
      </c>
      <c r="J66" t="s">
        <v>141</v>
      </c>
      <c r="K66">
        <v>2717</v>
      </c>
      <c r="L66" s="36">
        <v>1</v>
      </c>
      <c r="M66"/>
      <c r="N66"/>
    </row>
    <row r="67" spans="1:14" s="36" customFormat="1" ht="12.75">
      <c r="A67" s="23" t="s">
        <v>86</v>
      </c>
      <c r="G67"/>
      <c r="H67"/>
      <c r="I67" s="36">
        <v>2</v>
      </c>
      <c r="J67" t="s">
        <v>145</v>
      </c>
      <c r="K67">
        <v>1674</v>
      </c>
      <c r="L67" s="36">
        <v>2</v>
      </c>
      <c r="M67"/>
      <c r="N67"/>
    </row>
    <row r="68" spans="1:14" s="36" customFormat="1" ht="12.75">
      <c r="A68" s="23" t="s">
        <v>332</v>
      </c>
      <c r="G68"/>
      <c r="H68"/>
      <c r="I68" s="36">
        <v>3</v>
      </c>
      <c r="J68" t="s">
        <v>148</v>
      </c>
      <c r="K68">
        <v>1665</v>
      </c>
      <c r="L68" s="36">
        <v>3</v>
      </c>
      <c r="M68"/>
      <c r="N68"/>
    </row>
    <row r="69" spans="7:14" s="36" customFormat="1" ht="12.75">
      <c r="G69"/>
      <c r="H69"/>
      <c r="I69" s="36">
        <v>4</v>
      </c>
      <c r="J69" t="s">
        <v>142</v>
      </c>
      <c r="K69">
        <v>1620</v>
      </c>
      <c r="L69" s="36">
        <v>4</v>
      </c>
      <c r="M69"/>
      <c r="N69"/>
    </row>
    <row r="70" spans="1:14" s="36" customFormat="1" ht="12.75">
      <c r="A70" s="23" t="s">
        <v>22</v>
      </c>
      <c r="G70"/>
      <c r="H70"/>
      <c r="I70" s="36">
        <v>5</v>
      </c>
      <c r="J70" t="s">
        <v>146</v>
      </c>
      <c r="K70">
        <v>1602</v>
      </c>
      <c r="L70" s="36">
        <v>5</v>
      </c>
      <c r="M70"/>
      <c r="N70"/>
    </row>
    <row r="71" spans="1:14" s="36" customFormat="1" ht="12.75">
      <c r="A71" s="101" t="str">
        <f>PROPER(J66)</f>
        <v>General Psych</v>
      </c>
      <c r="B71" s="44">
        <f>+K66</f>
        <v>2717</v>
      </c>
      <c r="C71" s="52">
        <f>B71/B$82</f>
        <v>0.08135217677705252</v>
      </c>
      <c r="D71" t="s">
        <v>75</v>
      </c>
      <c r="E71" s="36">
        <v>1</v>
      </c>
      <c r="F71" s="168" t="s">
        <v>237</v>
      </c>
      <c r="G71"/>
      <c r="H71"/>
      <c r="I71" s="36">
        <v>6</v>
      </c>
      <c r="J71" t="s">
        <v>132</v>
      </c>
      <c r="K71">
        <v>1424</v>
      </c>
      <c r="L71" s="36">
        <v>6</v>
      </c>
      <c r="M71"/>
      <c r="N71"/>
    </row>
    <row r="72" spans="1:12" ht="18" customHeight="1">
      <c r="A72" s="101" t="str">
        <f aca="true" t="shared" si="4" ref="A72:A80">PROPER(J67)</f>
        <v>Orgnzt Sy Mgmt</v>
      </c>
      <c r="B72" s="44">
        <f aca="true" t="shared" si="5" ref="B72:B80">+K67</f>
        <v>1674</v>
      </c>
      <c r="C72" s="52">
        <f aca="true" t="shared" si="6" ref="C72:C80">B72/B$82</f>
        <v>0.05012276184202647</v>
      </c>
      <c r="D72" t="s">
        <v>75</v>
      </c>
      <c r="E72" s="36">
        <v>2</v>
      </c>
      <c r="I72" s="36">
        <v>7</v>
      </c>
      <c r="J72" t="s">
        <v>134</v>
      </c>
      <c r="K72">
        <v>1130</v>
      </c>
      <c r="L72" s="36">
        <v>7</v>
      </c>
    </row>
    <row r="73" spans="1:12" ht="12.75">
      <c r="A73" s="101" t="str">
        <f t="shared" si="4"/>
        <v>Sociology</v>
      </c>
      <c r="B73" s="44">
        <f t="shared" si="5"/>
        <v>1665</v>
      </c>
      <c r="C73" s="52">
        <f t="shared" si="6"/>
        <v>0.04985328462782203</v>
      </c>
      <c r="D73" t="s">
        <v>75</v>
      </c>
      <c r="E73" s="36">
        <v>3</v>
      </c>
      <c r="I73" s="36">
        <v>8</v>
      </c>
      <c r="J73" t="s">
        <v>144</v>
      </c>
      <c r="K73">
        <v>1045</v>
      </c>
      <c r="L73" s="36">
        <v>8</v>
      </c>
    </row>
    <row r="74" spans="1:12" ht="12.75">
      <c r="A74" s="101" t="str">
        <f t="shared" si="4"/>
        <v>Kinesiology</v>
      </c>
      <c r="B74" s="44">
        <f t="shared" si="5"/>
        <v>1620</v>
      </c>
      <c r="C74" s="52">
        <f t="shared" si="6"/>
        <v>0.048505898556799806</v>
      </c>
      <c r="D74" t="s">
        <v>75</v>
      </c>
      <c r="E74" s="36">
        <v>4</v>
      </c>
      <c r="I74" s="36">
        <v>9</v>
      </c>
      <c r="J74" t="s">
        <v>143</v>
      </c>
      <c r="K74">
        <v>943</v>
      </c>
      <c r="L74" s="36">
        <v>9</v>
      </c>
    </row>
    <row r="75" spans="1:12" ht="12.75">
      <c r="A75" s="101" t="str">
        <f t="shared" si="4"/>
        <v>Radio/Tv/Brdcs</v>
      </c>
      <c r="B75" s="44">
        <f t="shared" si="5"/>
        <v>1602</v>
      </c>
      <c r="C75" s="52">
        <f t="shared" si="6"/>
        <v>0.04796694412839092</v>
      </c>
      <c r="D75" t="s">
        <v>75</v>
      </c>
      <c r="E75" s="36">
        <v>5</v>
      </c>
      <c r="I75" s="36">
        <v>10</v>
      </c>
      <c r="J75" t="s">
        <v>258</v>
      </c>
      <c r="K75">
        <v>939</v>
      </c>
      <c r="L75" s="36">
        <v>10</v>
      </c>
    </row>
    <row r="76" spans="1:11" ht="15">
      <c r="A76" s="101" t="str">
        <f t="shared" si="4"/>
        <v>Accounting</v>
      </c>
      <c r="B76" s="44">
        <f t="shared" si="5"/>
        <v>1424</v>
      </c>
      <c r="C76" s="52">
        <f t="shared" si="6"/>
        <v>0.042637283669680816</v>
      </c>
      <c r="D76" t="s">
        <v>75</v>
      </c>
      <c r="E76" s="36">
        <v>6</v>
      </c>
      <c r="J76" s="174" t="s">
        <v>247</v>
      </c>
      <c r="K76" s="164">
        <v>2237</v>
      </c>
    </row>
    <row r="77" spans="1:11" ht="15">
      <c r="A77" s="101" t="str">
        <f t="shared" si="4"/>
        <v>Biology</v>
      </c>
      <c r="B77" s="44">
        <f t="shared" si="5"/>
        <v>1130</v>
      </c>
      <c r="C77" s="52">
        <f t="shared" si="6"/>
        <v>0.03383436133900233</v>
      </c>
      <c r="D77" t="s">
        <v>75</v>
      </c>
      <c r="E77" s="36">
        <v>7</v>
      </c>
      <c r="J77" s="164"/>
      <c r="K77" s="164"/>
    </row>
    <row r="78" spans="1:11" ht="15">
      <c r="A78" s="101" t="str">
        <f t="shared" si="4"/>
        <v>Marketing</v>
      </c>
      <c r="B78" s="44">
        <f t="shared" si="5"/>
        <v>1045</v>
      </c>
      <c r="C78" s="52">
        <f t="shared" si="6"/>
        <v>0.031289298760404816</v>
      </c>
      <c r="D78" t="s">
        <v>75</v>
      </c>
      <c r="E78" s="36">
        <v>8</v>
      </c>
      <c r="J78" s="164"/>
      <c r="K78" s="165" t="s">
        <v>242</v>
      </c>
    </row>
    <row r="79" spans="1:11" ht="12.75">
      <c r="A79" s="101" t="str">
        <f t="shared" si="4"/>
        <v>Librl Studies</v>
      </c>
      <c r="B79" s="44">
        <f t="shared" si="5"/>
        <v>943</v>
      </c>
      <c r="C79" s="52">
        <f t="shared" si="6"/>
        <v>0.02823522366608779</v>
      </c>
      <c r="D79" t="s">
        <v>75</v>
      </c>
      <c r="E79" s="36">
        <v>9</v>
      </c>
      <c r="K79" t="s">
        <v>77</v>
      </c>
    </row>
    <row r="80" spans="1:9" ht="12.75">
      <c r="A80" s="101" t="str">
        <f t="shared" si="4"/>
        <v>Mechanical Eng</v>
      </c>
      <c r="B80" s="44">
        <f t="shared" si="5"/>
        <v>939</v>
      </c>
      <c r="C80" s="52">
        <f t="shared" si="6"/>
        <v>0.02811545601533026</v>
      </c>
      <c r="D80" t="s">
        <v>75</v>
      </c>
      <c r="H80" s="168">
        <v>7</v>
      </c>
      <c r="I80" s="173"/>
    </row>
    <row r="81" spans="1:12" ht="12.75">
      <c r="A81" t="s">
        <v>39</v>
      </c>
      <c r="B81" s="24">
        <f>B82-SUM(B71:B80)</f>
        <v>18639</v>
      </c>
      <c r="C81" s="52">
        <f>B81/B$82</f>
        <v>0.5580873106174022</v>
      </c>
      <c r="E81" s="36"/>
      <c r="J81" t="s">
        <v>151</v>
      </c>
      <c r="K81">
        <v>342</v>
      </c>
      <c r="L81" s="36">
        <v>1</v>
      </c>
    </row>
    <row r="82" spans="1:12" ht="12.75">
      <c r="A82" t="s">
        <v>79</v>
      </c>
      <c r="B82" s="24">
        <f>C9</f>
        <v>33398</v>
      </c>
      <c r="C82" s="52">
        <f>B82/B$82</f>
        <v>1</v>
      </c>
      <c r="J82" t="s">
        <v>147</v>
      </c>
      <c r="K82">
        <v>230</v>
      </c>
      <c r="L82" s="36">
        <v>2</v>
      </c>
    </row>
    <row r="83" spans="10:12" ht="12.75">
      <c r="J83" t="s">
        <v>150</v>
      </c>
      <c r="K83">
        <v>200</v>
      </c>
      <c r="L83" s="36">
        <v>3</v>
      </c>
    </row>
    <row r="84" spans="1:12" ht="12.75">
      <c r="A84" s="23" t="s">
        <v>24</v>
      </c>
      <c r="J84" t="s">
        <v>138</v>
      </c>
      <c r="K84">
        <v>197</v>
      </c>
      <c r="L84" s="36">
        <v>4</v>
      </c>
    </row>
    <row r="85" spans="1:12" ht="12.75">
      <c r="A85" s="101" t="str">
        <f>+J81</f>
        <v>COUNSELING</v>
      </c>
      <c r="B85">
        <f>+K81</f>
        <v>342</v>
      </c>
      <c r="C85" s="52">
        <f aca="true" t="shared" si="7" ref="C85:C96">B85/B$96</f>
        <v>0.06962540716612378</v>
      </c>
      <c r="D85" t="s">
        <v>75</v>
      </c>
      <c r="E85">
        <v>1</v>
      </c>
      <c r="J85" t="s">
        <v>140</v>
      </c>
      <c r="K85">
        <v>185</v>
      </c>
      <c r="L85" s="36">
        <v>5</v>
      </c>
    </row>
    <row r="86" spans="1:12" ht="12.75">
      <c r="A86" s="101" t="str">
        <f aca="true" t="shared" si="8" ref="A86:A94">+J82</f>
        <v>SOC/WELFARE</v>
      </c>
      <c r="B86">
        <f aca="true" t="shared" si="9" ref="B86:B93">+K82</f>
        <v>230</v>
      </c>
      <c r="C86" s="52">
        <f t="shared" si="7"/>
        <v>0.04682410423452769</v>
      </c>
      <c r="D86" t="s">
        <v>75</v>
      </c>
      <c r="E86">
        <v>2</v>
      </c>
      <c r="J86" t="s">
        <v>137</v>
      </c>
      <c r="K86">
        <v>158</v>
      </c>
      <c r="L86" s="36">
        <v>6</v>
      </c>
    </row>
    <row r="87" spans="1:12" ht="12.75">
      <c r="A87" s="101" t="str">
        <f t="shared" si="8"/>
        <v>ADMIN/SUPER</v>
      </c>
      <c r="B87">
        <f t="shared" si="9"/>
        <v>200</v>
      </c>
      <c r="C87" s="52">
        <f t="shared" si="7"/>
        <v>0.04071661237785016</v>
      </c>
      <c r="D87" t="s">
        <v>75</v>
      </c>
      <c r="E87">
        <v>3</v>
      </c>
      <c r="J87" t="s">
        <v>134</v>
      </c>
      <c r="K87">
        <v>149</v>
      </c>
      <c r="L87" s="36">
        <v>7</v>
      </c>
    </row>
    <row r="88" spans="1:12" ht="12.75">
      <c r="A88" s="101" t="str">
        <f t="shared" si="8"/>
        <v>ELECTRICAL ENG</v>
      </c>
      <c r="B88">
        <f t="shared" si="9"/>
        <v>197</v>
      </c>
      <c r="C88" s="52">
        <f t="shared" si="7"/>
        <v>0.04010586319218241</v>
      </c>
      <c r="D88" t="s">
        <v>75</v>
      </c>
      <c r="E88">
        <v>4</v>
      </c>
      <c r="J88" t="s">
        <v>139</v>
      </c>
      <c r="K88">
        <v>146</v>
      </c>
      <c r="L88" s="36">
        <v>8</v>
      </c>
    </row>
    <row r="89" spans="1:12" ht="12.75">
      <c r="A89" s="101" t="str">
        <f t="shared" si="8"/>
        <v>FAMILY/CONSMR</v>
      </c>
      <c r="B89">
        <f t="shared" si="9"/>
        <v>185</v>
      </c>
      <c r="C89" s="52">
        <f t="shared" si="7"/>
        <v>0.037662866449511403</v>
      </c>
      <c r="D89" t="s">
        <v>75</v>
      </c>
      <c r="E89">
        <v>5</v>
      </c>
      <c r="J89" t="s">
        <v>152</v>
      </c>
      <c r="K89">
        <v>138</v>
      </c>
      <c r="L89" s="36">
        <v>9</v>
      </c>
    </row>
    <row r="90" spans="1:12" ht="12.75">
      <c r="A90" s="101" t="str">
        <f t="shared" si="8"/>
        <v>COMMUN DISORDR</v>
      </c>
      <c r="B90">
        <f t="shared" si="9"/>
        <v>158</v>
      </c>
      <c r="C90" s="52">
        <f t="shared" si="7"/>
        <v>0.03216612377850163</v>
      </c>
      <c r="D90" t="s">
        <v>75</v>
      </c>
      <c r="E90">
        <v>6</v>
      </c>
      <c r="J90" t="s">
        <v>252</v>
      </c>
      <c r="K90">
        <v>136</v>
      </c>
      <c r="L90" s="36">
        <v>10</v>
      </c>
    </row>
    <row r="91" spans="1:11" ht="15">
      <c r="A91" s="101" t="str">
        <f t="shared" si="8"/>
        <v>BIOLOGY</v>
      </c>
      <c r="B91">
        <f t="shared" si="9"/>
        <v>149</v>
      </c>
      <c r="C91" s="52">
        <f t="shared" si="7"/>
        <v>0.03033387622149837</v>
      </c>
      <c r="D91" t="s">
        <v>75</v>
      </c>
      <c r="E91">
        <v>7</v>
      </c>
      <c r="H91" s="175" t="s">
        <v>243</v>
      </c>
      <c r="J91" s="174" t="s">
        <v>247</v>
      </c>
      <c r="K91" s="165">
        <v>749</v>
      </c>
    </row>
    <row r="92" spans="1:11" ht="15">
      <c r="A92" s="101" t="str">
        <f t="shared" si="8"/>
        <v>ENGLISH</v>
      </c>
      <c r="B92">
        <f t="shared" si="9"/>
        <v>146</v>
      </c>
      <c r="C92" s="52">
        <f t="shared" si="7"/>
        <v>0.029723127035830618</v>
      </c>
      <c r="D92" t="s">
        <v>75</v>
      </c>
      <c r="E92">
        <v>8</v>
      </c>
      <c r="J92" s="165"/>
      <c r="K92" s="165"/>
    </row>
    <row r="93" spans="1:11" ht="15">
      <c r="A93" s="101" t="str">
        <f t="shared" si="8"/>
        <v>ENG MANAGEMENT</v>
      </c>
      <c r="B93">
        <f t="shared" si="9"/>
        <v>138</v>
      </c>
      <c r="C93" s="52">
        <f t="shared" si="7"/>
        <v>0.02809446254071661</v>
      </c>
      <c r="D93" t="s">
        <v>75</v>
      </c>
      <c r="E93">
        <v>9</v>
      </c>
      <c r="J93" s="165"/>
      <c r="K93" s="165"/>
    </row>
    <row r="94" spans="1:4" ht="12.75">
      <c r="A94" s="101" t="str">
        <f t="shared" si="8"/>
        <v>SECONDARY EDUC</v>
      </c>
      <c r="B94">
        <f>+K90</f>
        <v>136</v>
      </c>
      <c r="C94" s="52">
        <f t="shared" si="7"/>
        <v>0.02768729641693811</v>
      </c>
      <c r="D94" s="36" t="s">
        <v>75</v>
      </c>
    </row>
    <row r="95" spans="1:4" ht="12.75">
      <c r="A95" t="s">
        <v>39</v>
      </c>
      <c r="B95" s="24">
        <f>B96-SUM(B85:B93)</f>
        <v>3167</v>
      </c>
      <c r="C95" s="52">
        <f t="shared" si="7"/>
        <v>0.6447475570032574</v>
      </c>
      <c r="D95" t="s">
        <v>75</v>
      </c>
    </row>
    <row r="96" spans="1:11" ht="12.75">
      <c r="A96" t="s">
        <v>79</v>
      </c>
      <c r="B96" s="24">
        <f>C10</f>
        <v>4912</v>
      </c>
      <c r="C96" s="52">
        <f t="shared" si="7"/>
        <v>1</v>
      </c>
      <c r="I96" t="s">
        <v>335</v>
      </c>
      <c r="J96" s="170"/>
      <c r="K96" t="s">
        <v>121</v>
      </c>
    </row>
    <row r="97" spans="1:11" ht="12.75">
      <c r="A97" s="23" t="s">
        <v>87</v>
      </c>
      <c r="C97" s="52"/>
      <c r="J97" t="s">
        <v>165</v>
      </c>
      <c r="K97">
        <v>6885</v>
      </c>
    </row>
    <row r="98" spans="1:11" ht="12.75">
      <c r="A98" s="23" t="s">
        <v>334</v>
      </c>
      <c r="C98" s="52"/>
      <c r="J98" t="s">
        <v>166</v>
      </c>
      <c r="K98">
        <v>1851</v>
      </c>
    </row>
    <row r="99" spans="1:11" ht="12.75">
      <c r="A99" s="23" t="s">
        <v>64</v>
      </c>
      <c r="B99" s="44">
        <f>+K99</f>
        <v>8736</v>
      </c>
      <c r="C99" s="52">
        <f>B99/B$99</f>
        <v>1</v>
      </c>
      <c r="J99" t="s">
        <v>79</v>
      </c>
      <c r="K99">
        <v>8736</v>
      </c>
    </row>
    <row r="100" spans="1:3" ht="12.75">
      <c r="A100" t="s">
        <v>60</v>
      </c>
      <c r="B100" s="44">
        <f>+K97</f>
        <v>6885</v>
      </c>
      <c r="C100" s="52">
        <f>B100/B$99</f>
        <v>0.7881181318681318</v>
      </c>
    </row>
    <row r="101" spans="1:3" ht="12.75">
      <c r="A101" t="s">
        <v>62</v>
      </c>
      <c r="B101">
        <f>+K98</f>
        <v>1851</v>
      </c>
      <c r="C101" s="52">
        <f>B101/B$99</f>
        <v>0.21188186813186813</v>
      </c>
    </row>
    <row r="102" spans="1:3" ht="12.75">
      <c r="A102" s="23" t="s">
        <v>239</v>
      </c>
      <c r="B102">
        <f>+K99</f>
        <v>8736</v>
      </c>
      <c r="C102" s="52">
        <f>B102/B$99</f>
        <v>1</v>
      </c>
    </row>
    <row r="104" spans="1:11" ht="12.75">
      <c r="A104" t="s">
        <v>64</v>
      </c>
      <c r="B104" s="167" t="s">
        <v>340</v>
      </c>
      <c r="C104" s="153" t="s">
        <v>341</v>
      </c>
      <c r="D104" s="153" t="s">
        <v>342</v>
      </c>
      <c r="E104" s="153" t="s">
        <v>157</v>
      </c>
      <c r="F104" s="153" t="s">
        <v>343</v>
      </c>
      <c r="G104" s="153" t="s">
        <v>254</v>
      </c>
      <c r="H104" s="74"/>
      <c r="I104" s="74"/>
      <c r="J104" s="74"/>
      <c r="K104" s="75"/>
    </row>
    <row r="105" spans="1:12" ht="12.75">
      <c r="A105" t="s">
        <v>79</v>
      </c>
      <c r="B105">
        <v>2323</v>
      </c>
      <c r="C105">
        <v>3993</v>
      </c>
      <c r="D105">
        <v>3733</v>
      </c>
      <c r="E105">
        <v>4685</v>
      </c>
      <c r="F105">
        <v>5992</v>
      </c>
      <c r="G105" s="80">
        <v>8736</v>
      </c>
      <c r="H105" s="80"/>
      <c r="I105" s="80"/>
      <c r="J105" s="80"/>
      <c r="K105" s="80"/>
      <c r="L105" s="80"/>
    </row>
    <row r="106" spans="2:10" ht="12.75">
      <c r="B106" s="80"/>
      <c r="C106" s="80"/>
      <c r="D106" s="80"/>
      <c r="E106" s="80"/>
      <c r="F106" s="80"/>
      <c r="G106" s="80"/>
      <c r="H106" s="131" t="s">
        <v>217</v>
      </c>
      <c r="I106" s="80"/>
      <c r="J106" s="75"/>
    </row>
    <row r="107" spans="1:13" ht="12.75">
      <c r="A107" s="23" t="s">
        <v>88</v>
      </c>
      <c r="C107" s="52"/>
      <c r="G107" s="171" t="s">
        <v>75</v>
      </c>
      <c r="H107" s="132" t="s">
        <v>77</v>
      </c>
      <c r="J107" s="80"/>
      <c r="K107" s="141" t="s">
        <v>75</v>
      </c>
      <c r="L107" s="133"/>
      <c r="M107" s="133" t="s">
        <v>77</v>
      </c>
    </row>
    <row r="108" spans="1:15" ht="15">
      <c r="A108" s="44" t="str">
        <f>PROPER(L108)</f>
        <v>General Psych</v>
      </c>
      <c r="B108" s="44">
        <f>+M108</f>
        <v>686</v>
      </c>
      <c r="C108" s="52">
        <f aca="true" t="shared" si="10" ref="C108:C119">B108/B$119</f>
        <v>0.09963689179375454</v>
      </c>
      <c r="D108">
        <v>1</v>
      </c>
      <c r="E108" t="s">
        <v>75</v>
      </c>
      <c r="F108" s="106" t="s">
        <v>336</v>
      </c>
      <c r="G108" s="132" t="s">
        <v>154</v>
      </c>
      <c r="H108" s="42">
        <v>314</v>
      </c>
      <c r="J108" s="203" t="s">
        <v>337</v>
      </c>
      <c r="K108" s="133" t="s">
        <v>165</v>
      </c>
      <c r="L108" t="s">
        <v>141</v>
      </c>
      <c r="M108">
        <v>686</v>
      </c>
      <c r="O108">
        <v>1</v>
      </c>
    </row>
    <row r="109" spans="1:15" ht="14.25">
      <c r="A109" s="44" t="str">
        <f aca="true" t="shared" si="11" ref="A109:A117">PROPER(L109)</f>
        <v>Sociology</v>
      </c>
      <c r="B109" s="44">
        <f aca="true" t="shared" si="12" ref="B109:B117">+M109</f>
        <v>505</v>
      </c>
      <c r="C109" s="52">
        <f t="shared" si="10"/>
        <v>0.07334785766158315</v>
      </c>
      <c r="D109">
        <v>2</v>
      </c>
      <c r="E109" t="s">
        <v>75</v>
      </c>
      <c r="F109" s="106"/>
      <c r="G109" s="132" t="s">
        <v>150</v>
      </c>
      <c r="H109" s="87">
        <v>156</v>
      </c>
      <c r="J109" s="80"/>
      <c r="K109" s="133" t="s">
        <v>165</v>
      </c>
      <c r="L109" t="s">
        <v>148</v>
      </c>
      <c r="M109">
        <v>505</v>
      </c>
      <c r="O109">
        <v>2</v>
      </c>
    </row>
    <row r="110" spans="1:15" ht="15">
      <c r="A110" s="44" t="str">
        <f t="shared" si="11"/>
        <v>Librl Studies</v>
      </c>
      <c r="B110" s="44">
        <f t="shared" si="12"/>
        <v>421</v>
      </c>
      <c r="C110" s="52">
        <f t="shared" si="10"/>
        <v>0.061147421931735654</v>
      </c>
      <c r="D110">
        <v>3</v>
      </c>
      <c r="E110" t="s">
        <v>75</v>
      </c>
      <c r="F110" s="106"/>
      <c r="G110" s="132" t="s">
        <v>151</v>
      </c>
      <c r="H110" s="42">
        <v>123</v>
      </c>
      <c r="J110" s="75"/>
      <c r="K110" s="133" t="s">
        <v>165</v>
      </c>
      <c r="L110" t="s">
        <v>143</v>
      </c>
      <c r="M110">
        <v>421</v>
      </c>
      <c r="O110">
        <v>3</v>
      </c>
    </row>
    <row r="111" spans="1:15" ht="15">
      <c r="A111" s="44" t="str">
        <f t="shared" si="11"/>
        <v>Radio/Tv/Brdcs</v>
      </c>
      <c r="B111" s="44">
        <f t="shared" si="12"/>
        <v>375</v>
      </c>
      <c r="C111" s="52">
        <f t="shared" si="10"/>
        <v>0.054466230936819175</v>
      </c>
      <c r="D111">
        <v>4</v>
      </c>
      <c r="E111" t="s">
        <v>75</v>
      </c>
      <c r="F111" s="106"/>
      <c r="G111" s="132" t="s">
        <v>147</v>
      </c>
      <c r="H111" s="42">
        <v>97</v>
      </c>
      <c r="J111" s="80"/>
      <c r="K111" s="133" t="s">
        <v>165</v>
      </c>
      <c r="L111" t="s">
        <v>146</v>
      </c>
      <c r="M111">
        <v>375</v>
      </c>
      <c r="O111">
        <v>4</v>
      </c>
    </row>
    <row r="112" spans="1:15" ht="15">
      <c r="A112" s="44" t="str">
        <f t="shared" si="11"/>
        <v>Orgnzt Sy Mgmt</v>
      </c>
      <c r="B112" s="44">
        <f t="shared" si="12"/>
        <v>342</v>
      </c>
      <c r="C112" s="52">
        <f t="shared" si="10"/>
        <v>0.04967320261437908</v>
      </c>
      <c r="D112">
        <v>5</v>
      </c>
      <c r="E112" t="s">
        <v>75</v>
      </c>
      <c r="F112" s="106"/>
      <c r="G112" s="132" t="s">
        <v>137</v>
      </c>
      <c r="H112" s="42">
        <v>96</v>
      </c>
      <c r="J112" s="75"/>
      <c r="K112" s="133" t="s">
        <v>165</v>
      </c>
      <c r="L112" t="s">
        <v>145</v>
      </c>
      <c r="M112">
        <v>342</v>
      </c>
      <c r="O112">
        <v>5</v>
      </c>
    </row>
    <row r="113" spans="1:15" ht="15">
      <c r="A113" s="44" t="str">
        <f t="shared" si="11"/>
        <v>Finance</v>
      </c>
      <c r="B113" s="44">
        <f t="shared" si="12"/>
        <v>332</v>
      </c>
      <c r="C113" s="52">
        <f t="shared" si="10"/>
        <v>0.04822076978939724</v>
      </c>
      <c r="D113">
        <v>6</v>
      </c>
      <c r="E113" t="s">
        <v>75</v>
      </c>
      <c r="F113" s="106"/>
      <c r="G113" s="132" t="s">
        <v>153</v>
      </c>
      <c r="H113" s="41">
        <v>90</v>
      </c>
      <c r="J113" s="80"/>
      <c r="K113" s="133" t="s">
        <v>165</v>
      </c>
      <c r="L113" t="s">
        <v>199</v>
      </c>
      <c r="M113">
        <v>332</v>
      </c>
      <c r="O113">
        <v>6</v>
      </c>
    </row>
    <row r="114" spans="1:22" ht="15">
      <c r="A114" s="44" t="str">
        <f t="shared" si="11"/>
        <v>Speech Commun</v>
      </c>
      <c r="B114" s="44">
        <f t="shared" si="12"/>
        <v>295</v>
      </c>
      <c r="C114" s="52">
        <f t="shared" si="10"/>
        <v>0.042846768336964415</v>
      </c>
      <c r="D114">
        <v>7</v>
      </c>
      <c r="E114" t="s">
        <v>75</v>
      </c>
      <c r="F114" s="106"/>
      <c r="G114" s="132" t="s">
        <v>152</v>
      </c>
      <c r="H114" s="42">
        <v>86</v>
      </c>
      <c r="J114" s="75"/>
      <c r="K114" s="133" t="s">
        <v>165</v>
      </c>
      <c r="L114" t="s">
        <v>149</v>
      </c>
      <c r="M114">
        <v>295</v>
      </c>
      <c r="N114" s="77"/>
      <c r="O114">
        <v>7</v>
      </c>
      <c r="P114" s="77"/>
      <c r="Q114" s="77"/>
      <c r="R114" s="77"/>
      <c r="S114" s="77"/>
      <c r="T114" s="77"/>
      <c r="U114" s="77"/>
      <c r="V114" s="78"/>
    </row>
    <row r="115" spans="1:22" ht="15">
      <c r="A115" s="44" t="str">
        <f t="shared" si="11"/>
        <v>Kinesiology</v>
      </c>
      <c r="B115" s="44">
        <f t="shared" si="12"/>
        <v>251</v>
      </c>
      <c r="C115" s="52">
        <f t="shared" si="10"/>
        <v>0.0364560639070443</v>
      </c>
      <c r="D115">
        <v>8</v>
      </c>
      <c r="E115" t="s">
        <v>75</v>
      </c>
      <c r="F115" s="106"/>
      <c r="G115" s="132" t="s">
        <v>155</v>
      </c>
      <c r="H115" s="42">
        <v>75</v>
      </c>
      <c r="J115" s="80"/>
      <c r="K115" s="133" t="s">
        <v>165</v>
      </c>
      <c r="L115" t="s">
        <v>142</v>
      </c>
      <c r="M115">
        <v>251</v>
      </c>
      <c r="N115" s="76"/>
      <c r="O115">
        <v>8</v>
      </c>
      <c r="P115" s="76"/>
      <c r="Q115" s="76"/>
      <c r="R115" s="76"/>
      <c r="S115" s="76"/>
      <c r="T115" s="76"/>
      <c r="U115" s="76"/>
      <c r="V115" s="79"/>
    </row>
    <row r="116" spans="1:22" ht="14.25">
      <c r="A116" s="44" t="str">
        <f t="shared" si="11"/>
        <v>Art</v>
      </c>
      <c r="B116" s="44">
        <f t="shared" si="12"/>
        <v>245</v>
      </c>
      <c r="C116" s="52">
        <f t="shared" si="10"/>
        <v>0.03558460421205519</v>
      </c>
      <c r="D116">
        <v>9</v>
      </c>
      <c r="E116" t="s">
        <v>75</v>
      </c>
      <c r="F116" s="106"/>
      <c r="G116" s="132" t="s">
        <v>135</v>
      </c>
      <c r="H116" s="87">
        <v>68</v>
      </c>
      <c r="J116" s="75"/>
      <c r="K116" s="133" t="s">
        <v>165</v>
      </c>
      <c r="L116" t="s">
        <v>133</v>
      </c>
      <c r="M116">
        <v>245</v>
      </c>
      <c r="N116" s="76"/>
      <c r="O116">
        <v>9</v>
      </c>
      <c r="P116" s="76"/>
      <c r="Q116" s="76"/>
      <c r="R116" s="76"/>
      <c r="S116" s="76"/>
      <c r="T116" s="76"/>
      <c r="U116" s="76"/>
      <c r="V116" s="79"/>
    </row>
    <row r="117" spans="1:22" ht="14.25">
      <c r="A117" s="44" t="str">
        <f t="shared" si="11"/>
        <v>Accounting</v>
      </c>
      <c r="B117" s="44">
        <f t="shared" si="12"/>
        <v>230</v>
      </c>
      <c r="C117" s="52">
        <f t="shared" si="10"/>
        <v>0.03340595497458242</v>
      </c>
      <c r="D117">
        <v>10</v>
      </c>
      <c r="E117" t="s">
        <v>75</v>
      </c>
      <c r="F117" s="106"/>
      <c r="G117" s="132" t="s">
        <v>139</v>
      </c>
      <c r="H117" s="87">
        <v>67</v>
      </c>
      <c r="J117" s="80"/>
      <c r="K117" s="133" t="s">
        <v>165</v>
      </c>
      <c r="L117" t="s">
        <v>132</v>
      </c>
      <c r="M117">
        <v>230</v>
      </c>
      <c r="N117" s="76"/>
      <c r="O117">
        <v>10</v>
      </c>
      <c r="P117" s="76"/>
      <c r="Q117" s="76"/>
      <c r="R117" s="76"/>
      <c r="S117" s="76"/>
      <c r="T117" s="76"/>
      <c r="U117" s="76"/>
      <c r="V117" s="79"/>
    </row>
    <row r="118" spans="1:11" ht="15">
      <c r="A118" s="44" t="s">
        <v>39</v>
      </c>
      <c r="B118">
        <f>B119-SUM(B108:B117)</f>
        <v>3203</v>
      </c>
      <c r="C118" s="52">
        <f t="shared" si="10"/>
        <v>0.4652142338416848</v>
      </c>
      <c r="D118">
        <v>11</v>
      </c>
      <c r="E118" t="s">
        <v>75</v>
      </c>
      <c r="F118" s="106"/>
      <c r="G118" s="132"/>
      <c r="H118" s="143"/>
      <c r="I118" s="41"/>
      <c r="J118" s="75"/>
      <c r="K118" s="133"/>
    </row>
    <row r="119" spans="1:13" ht="12.75">
      <c r="A119" t="s">
        <v>79</v>
      </c>
      <c r="B119" s="102">
        <f>B100</f>
        <v>6885</v>
      </c>
      <c r="C119" s="52">
        <f t="shared" si="10"/>
        <v>1</v>
      </c>
      <c r="F119" s="106"/>
      <c r="G119" s="132"/>
      <c r="H119" s="132"/>
      <c r="I119" s="132"/>
      <c r="J119" s="80"/>
      <c r="K119" s="133"/>
      <c r="L119" s="133"/>
      <c r="M119" s="133"/>
    </row>
    <row r="120" spans="6:10" ht="12.75">
      <c r="F120" s="106"/>
      <c r="G120" s="132"/>
      <c r="H120" s="132"/>
      <c r="I120" s="132"/>
      <c r="J120" s="75"/>
    </row>
    <row r="121" ht="12.75">
      <c r="A121" s="23" t="s">
        <v>89</v>
      </c>
    </row>
    <row r="122" spans="1:5" ht="12.75">
      <c r="A122" s="44" t="str">
        <f>PROPER(G108)</f>
        <v>Public Admin</v>
      </c>
      <c r="B122" s="44">
        <f aca="true" t="shared" si="13" ref="B122:B131">+H108</f>
        <v>314</v>
      </c>
      <c r="C122" s="52">
        <f aca="true" t="shared" si="14" ref="C122:C133">B122/B$133</f>
        <v>0.16963803349540788</v>
      </c>
      <c r="D122">
        <v>1</v>
      </c>
      <c r="E122" t="s">
        <v>75</v>
      </c>
    </row>
    <row r="123" spans="1:5" ht="12.75">
      <c r="A123" s="44" t="str">
        <f aca="true" t="shared" si="15" ref="A123:A131">PROPER(G109)</f>
        <v>Admin/Super</v>
      </c>
      <c r="B123" s="44">
        <f t="shared" si="13"/>
        <v>156</v>
      </c>
      <c r="C123" s="52">
        <f t="shared" si="14"/>
        <v>0.08427876823338736</v>
      </c>
      <c r="D123">
        <v>2</v>
      </c>
      <c r="E123" t="s">
        <v>75</v>
      </c>
    </row>
    <row r="124" spans="1:5" ht="12.75">
      <c r="A124" s="44" t="str">
        <f t="shared" si="15"/>
        <v>Counseling</v>
      </c>
      <c r="B124" s="44">
        <f t="shared" si="13"/>
        <v>123</v>
      </c>
      <c r="C124" s="52">
        <f t="shared" si="14"/>
        <v>0.06645056726094004</v>
      </c>
      <c r="D124">
        <v>3</v>
      </c>
      <c r="E124" t="s">
        <v>75</v>
      </c>
    </row>
    <row r="125" spans="1:5" ht="12.75">
      <c r="A125" s="44" t="str">
        <f t="shared" si="15"/>
        <v>Soc/Welfare</v>
      </c>
      <c r="B125" s="44">
        <f t="shared" si="13"/>
        <v>97</v>
      </c>
      <c r="C125" s="52">
        <f t="shared" si="14"/>
        <v>0.05240410588870881</v>
      </c>
      <c r="D125">
        <v>4</v>
      </c>
      <c r="E125" t="s">
        <v>75</v>
      </c>
    </row>
    <row r="126" spans="1:5" ht="12.75">
      <c r="A126" s="44" t="str">
        <f t="shared" si="15"/>
        <v>Commun Disordr</v>
      </c>
      <c r="B126" s="44">
        <f t="shared" si="13"/>
        <v>96</v>
      </c>
      <c r="C126" s="52">
        <f t="shared" si="14"/>
        <v>0.05186385737439222</v>
      </c>
      <c r="D126">
        <v>5</v>
      </c>
      <c r="E126" t="s">
        <v>75</v>
      </c>
    </row>
    <row r="127" spans="1:5" ht="12.75">
      <c r="A127" s="44" t="str">
        <f t="shared" si="15"/>
        <v>General Educ</v>
      </c>
      <c r="B127" s="44">
        <f t="shared" si="13"/>
        <v>90</v>
      </c>
      <c r="C127" s="52">
        <f t="shared" si="14"/>
        <v>0.04862236628849271</v>
      </c>
      <c r="D127">
        <v>6</v>
      </c>
      <c r="E127" t="s">
        <v>75</v>
      </c>
    </row>
    <row r="128" spans="1:10" ht="12.75">
      <c r="A128" s="44" t="str">
        <f t="shared" si="15"/>
        <v>Eng Management</v>
      </c>
      <c r="B128" s="44">
        <f t="shared" si="13"/>
        <v>86</v>
      </c>
      <c r="C128" s="52">
        <f t="shared" si="14"/>
        <v>0.046461372231226365</v>
      </c>
      <c r="D128">
        <v>7</v>
      </c>
      <c r="E128" t="s">
        <v>75</v>
      </c>
      <c r="H128" s="106"/>
      <c r="I128" s="105"/>
      <c r="J128" s="75"/>
    </row>
    <row r="129" spans="1:10" ht="12.75">
      <c r="A129" s="44" t="str">
        <f t="shared" si="15"/>
        <v>Special Educ</v>
      </c>
      <c r="B129" s="44">
        <f t="shared" si="13"/>
        <v>75</v>
      </c>
      <c r="C129" s="52">
        <f t="shared" si="14"/>
        <v>0.04051863857374392</v>
      </c>
      <c r="D129">
        <v>8</v>
      </c>
      <c r="E129" t="s">
        <v>75</v>
      </c>
      <c r="H129" s="106"/>
      <c r="I129" s="105"/>
      <c r="J129" s="80"/>
    </row>
    <row r="130" spans="1:10" ht="12.75">
      <c r="A130" s="44" t="str">
        <f t="shared" si="15"/>
        <v>Business Admin</v>
      </c>
      <c r="B130" s="44">
        <f t="shared" si="13"/>
        <v>68</v>
      </c>
      <c r="C130" s="52">
        <f t="shared" si="14"/>
        <v>0.036736898973527825</v>
      </c>
      <c r="D130">
        <v>9</v>
      </c>
      <c r="E130" t="s">
        <v>75</v>
      </c>
      <c r="H130" s="106"/>
      <c r="I130" s="105"/>
      <c r="J130" s="75"/>
    </row>
    <row r="131" spans="1:10" ht="12.75">
      <c r="A131" s="44" t="str">
        <f t="shared" si="15"/>
        <v>English</v>
      </c>
      <c r="B131" s="44">
        <f t="shared" si="13"/>
        <v>67</v>
      </c>
      <c r="C131" s="52">
        <f t="shared" si="14"/>
        <v>0.036196650459211235</v>
      </c>
      <c r="D131">
        <v>10</v>
      </c>
      <c r="E131" t="s">
        <v>75</v>
      </c>
      <c r="H131" s="106"/>
      <c r="I131" s="105"/>
      <c r="J131" s="80"/>
    </row>
    <row r="132" spans="1:11" ht="12.75">
      <c r="A132" s="44" t="s">
        <v>39</v>
      </c>
      <c r="B132">
        <f>B133-SUM(B122:B131)</f>
        <v>679</v>
      </c>
      <c r="C132" s="52">
        <f t="shared" si="14"/>
        <v>0.36682874122096165</v>
      </c>
      <c r="D132">
        <v>11</v>
      </c>
      <c r="E132" t="s">
        <v>75</v>
      </c>
      <c r="I132" s="105"/>
      <c r="J132" s="75"/>
      <c r="K132" s="80"/>
    </row>
    <row r="133" spans="1:10" ht="15">
      <c r="A133" t="s">
        <v>79</v>
      </c>
      <c r="B133" s="102">
        <f>B101</f>
        <v>1851</v>
      </c>
      <c r="C133" s="52">
        <f t="shared" si="14"/>
        <v>1</v>
      </c>
      <c r="F133" s="152"/>
      <c r="G133" s="41"/>
      <c r="I133" s="105"/>
      <c r="J133" s="80"/>
    </row>
    <row r="134" spans="3:10" ht="12.75">
      <c r="C134" s="52"/>
      <c r="I134" s="105"/>
      <c r="J134" s="75"/>
    </row>
    <row r="135" spans="3:10" ht="12.75">
      <c r="C135" s="52"/>
      <c r="I135" s="105"/>
      <c r="J135" s="80"/>
    </row>
    <row r="136" spans="3:10" ht="12.75">
      <c r="C136" s="52"/>
      <c r="G136" s="106"/>
      <c r="I136" s="105"/>
      <c r="J136" s="75"/>
    </row>
    <row r="137" spans="3:10" ht="12.75">
      <c r="C137" s="52"/>
      <c r="J137" s="80"/>
    </row>
    <row r="138" spans="3:11" ht="12.75">
      <c r="C138" s="52"/>
      <c r="J138" s="75"/>
      <c r="K138" s="80"/>
    </row>
    <row r="139" spans="3:10" ht="12.75">
      <c r="C139" s="52"/>
      <c r="J139" s="80"/>
    </row>
    <row r="140" spans="3:10" ht="12.75">
      <c r="C140" s="52"/>
      <c r="J140" s="75"/>
    </row>
    <row r="141" spans="1:10" ht="15.75">
      <c r="A141" s="17" t="s">
        <v>117</v>
      </c>
      <c r="B141" s="15"/>
      <c r="C141" s="49"/>
      <c r="D141" s="15"/>
      <c r="E141" s="15"/>
      <c r="J141" s="80"/>
    </row>
    <row r="142" spans="1:13" ht="33.75">
      <c r="A142" s="25"/>
      <c r="B142" s="25"/>
      <c r="C142" s="54"/>
      <c r="D142" s="25"/>
      <c r="E142" s="116"/>
      <c r="H142" t="s">
        <v>338</v>
      </c>
      <c r="I142" s="172"/>
      <c r="J142" s="1" t="s">
        <v>165</v>
      </c>
      <c r="K142" s="1" t="s">
        <v>166</v>
      </c>
      <c r="L142" s="36" t="s">
        <v>79</v>
      </c>
      <c r="M142" s="1" t="s">
        <v>79</v>
      </c>
    </row>
    <row r="143" spans="1:13" ht="15.75">
      <c r="A143" s="15"/>
      <c r="B143" s="26"/>
      <c r="C143" s="55"/>
      <c r="G143" s="106"/>
      <c r="I143" t="s">
        <v>32</v>
      </c>
      <c r="J143">
        <v>395</v>
      </c>
      <c r="K143">
        <v>66</v>
      </c>
      <c r="L143">
        <v>461</v>
      </c>
      <c r="M143">
        <f>+L143</f>
        <v>461</v>
      </c>
    </row>
    <row r="144" spans="1:13" ht="15.75">
      <c r="A144" s="15" t="s">
        <v>344</v>
      </c>
      <c r="B144" s="26"/>
      <c r="C144" s="55"/>
      <c r="D144" s="46">
        <f aca="true" t="shared" si="16" ref="D144:D152">+M143</f>
        <v>461</v>
      </c>
      <c r="E144" s="49">
        <f>D144/D$152</f>
        <v>0.05277014652014652</v>
      </c>
      <c r="F144" t="s">
        <v>75</v>
      </c>
      <c r="G144" s="106"/>
      <c r="I144" t="s">
        <v>129</v>
      </c>
      <c r="J144">
        <v>10</v>
      </c>
      <c r="K144">
        <v>10</v>
      </c>
      <c r="L144">
        <v>20</v>
      </c>
      <c r="M144">
        <f aca="true" t="shared" si="17" ref="M144:M151">+L144</f>
        <v>20</v>
      </c>
    </row>
    <row r="145" spans="1:13" ht="15.75">
      <c r="A145" s="15" t="s">
        <v>315</v>
      </c>
      <c r="B145" s="26"/>
      <c r="C145" s="55"/>
      <c r="D145" s="46">
        <f t="shared" si="16"/>
        <v>20</v>
      </c>
      <c r="E145" s="49">
        <f aca="true" t="shared" si="18" ref="E145:E152">D145/D$152</f>
        <v>0.0022893772893772895</v>
      </c>
      <c r="F145" t="s">
        <v>75</v>
      </c>
      <c r="G145" s="106"/>
      <c r="I145" t="s">
        <v>34</v>
      </c>
      <c r="J145">
        <v>773</v>
      </c>
      <c r="K145">
        <v>118</v>
      </c>
      <c r="L145">
        <v>891</v>
      </c>
      <c r="M145">
        <f t="shared" si="17"/>
        <v>891</v>
      </c>
    </row>
    <row r="146" spans="1:13" ht="15.75">
      <c r="A146" s="15" t="s">
        <v>345</v>
      </c>
      <c r="B146" s="26"/>
      <c r="C146" s="55"/>
      <c r="D146" s="46">
        <f t="shared" si="16"/>
        <v>891</v>
      </c>
      <c r="E146" s="49">
        <f t="shared" si="18"/>
        <v>0.10199175824175824</v>
      </c>
      <c r="F146" t="s">
        <v>75</v>
      </c>
      <c r="G146" s="106"/>
      <c r="I146" t="s">
        <v>130</v>
      </c>
      <c r="J146">
        <v>448</v>
      </c>
      <c r="K146">
        <v>192</v>
      </c>
      <c r="L146">
        <v>640</v>
      </c>
      <c r="M146">
        <f t="shared" si="17"/>
        <v>640</v>
      </c>
    </row>
    <row r="147" spans="1:13" ht="15.75">
      <c r="A147" s="15" t="s">
        <v>346</v>
      </c>
      <c r="B147" s="26"/>
      <c r="C147" s="55"/>
      <c r="D147" s="46">
        <f t="shared" si="16"/>
        <v>640</v>
      </c>
      <c r="E147" s="49">
        <f t="shared" si="18"/>
        <v>0.07326007326007326</v>
      </c>
      <c r="F147" t="s">
        <v>75</v>
      </c>
      <c r="G147" s="106"/>
      <c r="I147" t="s">
        <v>214</v>
      </c>
      <c r="J147">
        <v>1912</v>
      </c>
      <c r="K147">
        <v>286</v>
      </c>
      <c r="L147">
        <v>2198</v>
      </c>
      <c r="M147">
        <f t="shared" si="17"/>
        <v>2198</v>
      </c>
    </row>
    <row r="148" spans="1:13" ht="15.75">
      <c r="A148" s="15" t="s">
        <v>347</v>
      </c>
      <c r="B148" s="26"/>
      <c r="C148" s="55"/>
      <c r="D148" s="46">
        <f t="shared" si="16"/>
        <v>2198</v>
      </c>
      <c r="E148" s="49">
        <f t="shared" si="18"/>
        <v>0.2516025641025641</v>
      </c>
      <c r="F148" t="s">
        <v>75</v>
      </c>
      <c r="G148" s="106"/>
      <c r="I148" t="s">
        <v>216</v>
      </c>
      <c r="J148">
        <v>46</v>
      </c>
      <c r="K148">
        <v>6</v>
      </c>
      <c r="L148">
        <v>52</v>
      </c>
      <c r="M148">
        <f t="shared" si="17"/>
        <v>52</v>
      </c>
    </row>
    <row r="149" spans="1:13" ht="15.75">
      <c r="A149" s="15" t="s">
        <v>348</v>
      </c>
      <c r="B149" s="26"/>
      <c r="C149" s="55"/>
      <c r="D149" s="46">
        <f t="shared" si="16"/>
        <v>52</v>
      </c>
      <c r="E149" s="49">
        <f t="shared" si="18"/>
        <v>0.005952380952380952</v>
      </c>
      <c r="F149" t="s">
        <v>75</v>
      </c>
      <c r="G149" s="106"/>
      <c r="I149" t="s">
        <v>215</v>
      </c>
      <c r="J149">
        <v>985</v>
      </c>
      <c r="K149">
        <v>572</v>
      </c>
      <c r="L149">
        <v>1557</v>
      </c>
      <c r="M149">
        <f t="shared" si="17"/>
        <v>1557</v>
      </c>
    </row>
    <row r="150" spans="1:13" ht="15.75">
      <c r="A150" s="15" t="s">
        <v>349</v>
      </c>
      <c r="B150" s="26"/>
      <c r="C150" s="55"/>
      <c r="D150" s="46">
        <f t="shared" si="16"/>
        <v>1557</v>
      </c>
      <c r="E150" s="49">
        <f t="shared" si="18"/>
        <v>0.17822802197802198</v>
      </c>
      <c r="F150" t="s">
        <v>75</v>
      </c>
      <c r="G150" s="106"/>
      <c r="I150" t="s">
        <v>131</v>
      </c>
      <c r="J150">
        <v>2316</v>
      </c>
      <c r="K150">
        <v>601</v>
      </c>
      <c r="L150">
        <v>2917</v>
      </c>
      <c r="M150">
        <f t="shared" si="17"/>
        <v>2917</v>
      </c>
    </row>
    <row r="151" spans="1:13" ht="15.75">
      <c r="A151" s="15" t="s">
        <v>350</v>
      </c>
      <c r="B151" s="26"/>
      <c r="C151" s="55"/>
      <c r="D151" s="46">
        <f t="shared" si="16"/>
        <v>2917</v>
      </c>
      <c r="E151" s="49">
        <f t="shared" si="18"/>
        <v>0.33390567765567764</v>
      </c>
      <c r="F151" t="s">
        <v>75</v>
      </c>
      <c r="G151" s="106"/>
      <c r="I151" t="s">
        <v>79</v>
      </c>
      <c r="J151">
        <v>6885</v>
      </c>
      <c r="K151">
        <v>1851</v>
      </c>
      <c r="L151">
        <v>8736</v>
      </c>
      <c r="M151">
        <f t="shared" si="17"/>
        <v>8736</v>
      </c>
    </row>
    <row r="152" spans="1:10" ht="15.75">
      <c r="A152" s="15" t="s">
        <v>79</v>
      </c>
      <c r="B152" s="26"/>
      <c r="C152" s="55"/>
      <c r="D152" s="46">
        <f t="shared" si="16"/>
        <v>8736</v>
      </c>
      <c r="E152" s="49">
        <f t="shared" si="18"/>
        <v>1</v>
      </c>
      <c r="F152" t="s">
        <v>75</v>
      </c>
      <c r="G152" s="106"/>
      <c r="I152" s="105"/>
      <c r="J152" s="105"/>
    </row>
    <row r="153" spans="1:10" ht="15.75">
      <c r="A153" s="15"/>
      <c r="B153" s="26"/>
      <c r="C153" s="55"/>
      <c r="D153" s="55"/>
      <c r="E153" s="49"/>
      <c r="G153" s="106"/>
      <c r="I153" s="105"/>
      <c r="J153" s="105"/>
    </row>
    <row r="154" spans="1:5" ht="15.75">
      <c r="A154" s="15"/>
      <c r="B154" s="26"/>
      <c r="C154" s="55"/>
      <c r="D154" s="55"/>
      <c r="E154" s="49"/>
    </row>
    <row r="155" spans="1:5" ht="15.75">
      <c r="A155" s="95"/>
      <c r="B155" s="15"/>
      <c r="C155" s="15"/>
      <c r="D155" s="15"/>
      <c r="E155" s="15"/>
    </row>
    <row r="156" spans="1:5" ht="15.75">
      <c r="A156" s="15"/>
      <c r="C156" s="15"/>
      <c r="D156" s="15"/>
      <c r="E156" s="15"/>
    </row>
    <row r="157" spans="1:10" ht="15.75">
      <c r="A157" s="25"/>
      <c r="C157" s="25"/>
      <c r="D157" s="25"/>
      <c r="E157" s="15"/>
      <c r="J157" s="36" t="s">
        <v>240</v>
      </c>
    </row>
    <row r="158" spans="1:11" ht="15">
      <c r="A158" s="25"/>
      <c r="B158" s="25"/>
      <c r="C158" s="25"/>
      <c r="D158" s="25"/>
      <c r="E158" s="25"/>
      <c r="F158" s="168">
        <v>8</v>
      </c>
      <c r="G158" s="173"/>
      <c r="H158" t="s">
        <v>77</v>
      </c>
      <c r="J158" s="172" t="s">
        <v>75</v>
      </c>
      <c r="K158" t="s">
        <v>79</v>
      </c>
    </row>
    <row r="159" spans="1:11" ht="15">
      <c r="A159" s="25"/>
      <c r="B159" s="25"/>
      <c r="C159" s="25"/>
      <c r="D159" s="25"/>
      <c r="E159" s="25"/>
      <c r="G159" t="s">
        <v>167</v>
      </c>
      <c r="H159">
        <v>5278</v>
      </c>
      <c r="I159" t="s">
        <v>339</v>
      </c>
      <c r="J159" t="s">
        <v>167</v>
      </c>
      <c r="K159">
        <v>1342</v>
      </c>
    </row>
    <row r="160" spans="1:11" ht="15">
      <c r="A160" s="27"/>
      <c r="B160" s="27"/>
      <c r="C160" s="27"/>
      <c r="D160" s="27"/>
      <c r="E160" s="27"/>
      <c r="G160" t="s">
        <v>168</v>
      </c>
      <c r="H160">
        <v>6128</v>
      </c>
      <c r="I160" s="25"/>
      <c r="J160" t="s">
        <v>168</v>
      </c>
      <c r="K160">
        <v>1517</v>
      </c>
    </row>
    <row r="161" spans="1:11" ht="15.75">
      <c r="A161" s="16"/>
      <c r="B161" s="29" t="s">
        <v>90</v>
      </c>
      <c r="C161" s="29" t="s">
        <v>91</v>
      </c>
      <c r="G161" t="s">
        <v>171</v>
      </c>
      <c r="H161">
        <v>6840</v>
      </c>
      <c r="I161" s="25"/>
      <c r="J161" t="s">
        <v>171</v>
      </c>
      <c r="K161">
        <v>1444</v>
      </c>
    </row>
    <row r="162" spans="1:12" s="25" customFormat="1" ht="15.75">
      <c r="A162" s="15" t="s">
        <v>57</v>
      </c>
      <c r="B162" s="47">
        <f>+H159</f>
        <v>5278</v>
      </c>
      <c r="C162" s="47">
        <f aca="true" t="shared" si="19" ref="C162:C169">+K159</f>
        <v>1342</v>
      </c>
      <c r="D162" s="15" t="s">
        <v>75</v>
      </c>
      <c r="E162" s="15"/>
      <c r="G162" t="s">
        <v>169</v>
      </c>
      <c r="H162" s="25">
        <v>1426</v>
      </c>
      <c r="J162" t="s">
        <v>169</v>
      </c>
      <c r="K162">
        <v>582</v>
      </c>
      <c r="L162"/>
    </row>
    <row r="163" spans="1:12" s="25" customFormat="1" ht="15.75">
      <c r="A163" s="15" t="s">
        <v>58</v>
      </c>
      <c r="B163" s="47">
        <f aca="true" t="shared" si="20" ref="B163:B170">+H160</f>
        <v>6128</v>
      </c>
      <c r="C163" s="47">
        <f t="shared" si="19"/>
        <v>1517</v>
      </c>
      <c r="D163" s="15" t="s">
        <v>75</v>
      </c>
      <c r="E163" s="15"/>
      <c r="G163" t="s">
        <v>170</v>
      </c>
      <c r="H163" s="25">
        <v>3901</v>
      </c>
      <c r="J163" t="s">
        <v>170</v>
      </c>
      <c r="K163" s="25">
        <v>484</v>
      </c>
      <c r="L163"/>
    </row>
    <row r="164" spans="1:12" s="25" customFormat="1" ht="15.75">
      <c r="A164" s="15" t="s">
        <v>59</v>
      </c>
      <c r="B164" s="47">
        <f t="shared" si="20"/>
        <v>6840</v>
      </c>
      <c r="C164" s="47">
        <f t="shared" si="19"/>
        <v>1444</v>
      </c>
      <c r="D164" s="15" t="s">
        <v>75</v>
      </c>
      <c r="E164" s="15"/>
      <c r="G164" t="s">
        <v>172</v>
      </c>
      <c r="H164" s="25">
        <v>2217</v>
      </c>
      <c r="J164" t="s">
        <v>172</v>
      </c>
      <c r="K164" s="25">
        <v>870</v>
      </c>
      <c r="L164"/>
    </row>
    <row r="165" spans="1:12" s="25" customFormat="1" ht="15.75">
      <c r="A165" s="15" t="s">
        <v>61</v>
      </c>
      <c r="B165" s="47">
        <f t="shared" si="20"/>
        <v>1426</v>
      </c>
      <c r="C165" s="47">
        <f t="shared" si="19"/>
        <v>582</v>
      </c>
      <c r="D165" s="15" t="s">
        <v>75</v>
      </c>
      <c r="E165" s="15"/>
      <c r="G165" t="s">
        <v>173</v>
      </c>
      <c r="H165" s="25">
        <v>2989</v>
      </c>
      <c r="J165" t="s">
        <v>173</v>
      </c>
      <c r="K165" s="25">
        <v>355</v>
      </c>
      <c r="L165"/>
    </row>
    <row r="166" spans="1:12" s="25" customFormat="1" ht="15.75">
      <c r="A166" s="15" t="s">
        <v>63</v>
      </c>
      <c r="B166" s="47">
        <f t="shared" si="20"/>
        <v>3901</v>
      </c>
      <c r="C166" s="47">
        <f t="shared" si="19"/>
        <v>484</v>
      </c>
      <c r="D166" s="15" t="s">
        <v>75</v>
      </c>
      <c r="E166" s="15"/>
      <c r="G166" t="s">
        <v>174</v>
      </c>
      <c r="H166" s="25">
        <v>6532</v>
      </c>
      <c r="J166" t="s">
        <v>174</v>
      </c>
      <c r="K166" s="25">
        <v>2134</v>
      </c>
      <c r="L166"/>
    </row>
    <row r="167" spans="1:12" s="25" customFormat="1" ht="15.75">
      <c r="A167" s="15" t="s">
        <v>65</v>
      </c>
      <c r="B167" s="47">
        <f t="shared" si="20"/>
        <v>2217</v>
      </c>
      <c r="C167" s="47">
        <f t="shared" si="19"/>
        <v>870</v>
      </c>
      <c r="D167" s="15" t="s">
        <v>75</v>
      </c>
      <c r="E167" s="15"/>
      <c r="G167" t="s">
        <v>175</v>
      </c>
      <c r="H167" s="25">
        <v>2999</v>
      </c>
      <c r="J167" t="s">
        <v>218</v>
      </c>
      <c r="K167" s="25">
        <v>1</v>
      </c>
      <c r="L167"/>
    </row>
    <row r="168" spans="1:12" s="25" customFormat="1" ht="15.75">
      <c r="A168" s="15" t="s">
        <v>66</v>
      </c>
      <c r="B168" s="47">
        <f t="shared" si="20"/>
        <v>2989</v>
      </c>
      <c r="C168" s="47">
        <f t="shared" si="19"/>
        <v>355</v>
      </c>
      <c r="D168" s="15" t="s">
        <v>75</v>
      </c>
      <c r="E168" s="15"/>
      <c r="G168" t="s">
        <v>79</v>
      </c>
      <c r="H168" s="25">
        <v>38310</v>
      </c>
      <c r="J168" t="s">
        <v>175</v>
      </c>
      <c r="K168" s="25">
        <v>7</v>
      </c>
      <c r="L168"/>
    </row>
    <row r="169" spans="1:12" s="25" customFormat="1" ht="15.75">
      <c r="A169" s="15" t="s">
        <v>67</v>
      </c>
      <c r="B169" s="47">
        <f t="shared" si="20"/>
        <v>6532</v>
      </c>
      <c r="C169" s="47">
        <f t="shared" si="19"/>
        <v>2134</v>
      </c>
      <c r="D169" s="15" t="s">
        <v>75</v>
      </c>
      <c r="E169" s="15"/>
      <c r="J169" t="s">
        <v>79</v>
      </c>
      <c r="K169" s="25">
        <v>8736</v>
      </c>
      <c r="L169"/>
    </row>
    <row r="170" spans="1:12" s="25" customFormat="1" ht="15.75">
      <c r="A170" s="15" t="s">
        <v>68</v>
      </c>
      <c r="B170" s="47">
        <f t="shared" si="20"/>
        <v>2999</v>
      </c>
      <c r="C170" s="47">
        <f>+K167+K168</f>
        <v>8</v>
      </c>
      <c r="D170" s="15" t="s">
        <v>75</v>
      </c>
      <c r="E170" s="15"/>
      <c r="I170"/>
      <c r="L170"/>
    </row>
    <row r="171" spans="1:12" s="25" customFormat="1" ht="15.75">
      <c r="A171" s="28" t="s">
        <v>79</v>
      </c>
      <c r="B171" s="25">
        <f>SUM(B162:B170)</f>
        <v>38310</v>
      </c>
      <c r="C171" s="103">
        <f>SUM(C162:C170)</f>
        <v>8736</v>
      </c>
      <c r="D171" s="15"/>
      <c r="E171" s="15"/>
      <c r="I171"/>
      <c r="L171"/>
    </row>
    <row r="172" spans="3:8" ht="15">
      <c r="C172" s="25"/>
      <c r="D172" s="25"/>
      <c r="E172" s="25"/>
      <c r="F172" s="168">
        <v>9</v>
      </c>
      <c r="G172" s="173"/>
      <c r="H172" s="129" t="s">
        <v>203</v>
      </c>
    </row>
    <row r="173" spans="7:9" ht="12.75">
      <c r="G173" t="s">
        <v>92</v>
      </c>
      <c r="H173">
        <v>27560</v>
      </c>
      <c r="I173" t="s">
        <v>75</v>
      </c>
    </row>
    <row r="174" spans="1:9" ht="15.75">
      <c r="A174" s="119" t="s">
        <v>333</v>
      </c>
      <c r="B174" s="119" t="s">
        <v>85</v>
      </c>
      <c r="C174" s="119" t="s">
        <v>2</v>
      </c>
      <c r="D174" s="120"/>
      <c r="E174" s="120"/>
      <c r="G174" t="s">
        <v>93</v>
      </c>
      <c r="H174">
        <v>2378</v>
      </c>
      <c r="I174" s="106" t="s">
        <v>75</v>
      </c>
    </row>
    <row r="175" spans="1:9" ht="15.75">
      <c r="A175" s="121" t="s">
        <v>92</v>
      </c>
      <c r="B175" s="122">
        <f>+H173</f>
        <v>27560</v>
      </c>
      <c r="C175" s="123">
        <f>B175/B$179</f>
        <v>0.719394413991125</v>
      </c>
      <c r="D175" s="15" t="s">
        <v>75</v>
      </c>
      <c r="E175" s="124"/>
      <c r="G175" t="s">
        <v>205</v>
      </c>
      <c r="H175">
        <v>2206</v>
      </c>
      <c r="I175" s="106" t="s">
        <v>75</v>
      </c>
    </row>
    <row r="176" spans="1:9" ht="15.75">
      <c r="A176" s="122" t="s">
        <v>93</v>
      </c>
      <c r="B176" s="122">
        <f>+H174</f>
        <v>2378</v>
      </c>
      <c r="C176" s="123">
        <f>B176/B$179</f>
        <v>0.06207256590968416</v>
      </c>
      <c r="D176" s="15" t="s">
        <v>75</v>
      </c>
      <c r="E176" s="120"/>
      <c r="G176" t="s">
        <v>206</v>
      </c>
      <c r="H176">
        <v>1784</v>
      </c>
      <c r="I176" s="105" t="s">
        <v>75</v>
      </c>
    </row>
    <row r="177" spans="1:9" ht="15.75">
      <c r="A177" s="122" t="s">
        <v>176</v>
      </c>
      <c r="B177" s="125">
        <f>+H178</f>
        <v>722</v>
      </c>
      <c r="C177" s="123">
        <f>B177/B$179</f>
        <v>0.018846254241712348</v>
      </c>
      <c r="D177" s="15" t="s">
        <v>75</v>
      </c>
      <c r="E177" s="120"/>
      <c r="G177" t="s">
        <v>204</v>
      </c>
      <c r="H177">
        <v>1313</v>
      </c>
      <c r="I177" s="105" t="s">
        <v>75</v>
      </c>
    </row>
    <row r="178" spans="1:9" ht="15.75">
      <c r="A178" s="122" t="s">
        <v>39</v>
      </c>
      <c r="B178" s="126">
        <f>B179-SUM(B175:B177)</f>
        <v>7650</v>
      </c>
      <c r="C178" s="123">
        <f>B178/B$179</f>
        <v>0.19968676585747847</v>
      </c>
      <c r="D178" s="15" t="s">
        <v>75</v>
      </c>
      <c r="E178" s="120"/>
      <c r="G178" t="s">
        <v>176</v>
      </c>
      <c r="H178">
        <v>722</v>
      </c>
      <c r="I178" s="105" t="s">
        <v>75</v>
      </c>
    </row>
    <row r="179" spans="1:9" ht="15.75">
      <c r="A179" s="122" t="s">
        <v>94</v>
      </c>
      <c r="B179" s="126">
        <f>C11</f>
        <v>38310</v>
      </c>
      <c r="C179" s="123">
        <f>B179/B$179</f>
        <v>1</v>
      </c>
      <c r="D179" s="15" t="s">
        <v>75</v>
      </c>
      <c r="E179" s="120"/>
      <c r="G179" t="s">
        <v>207</v>
      </c>
      <c r="H179">
        <v>583</v>
      </c>
      <c r="I179" s="105"/>
    </row>
    <row r="180" spans="1:9" ht="15.75">
      <c r="A180" s="27"/>
      <c r="B180" s="27"/>
      <c r="C180" s="49"/>
      <c r="D180" s="15"/>
      <c r="G180" t="s">
        <v>208</v>
      </c>
      <c r="H180">
        <v>539</v>
      </c>
      <c r="I180" s="194">
        <v>10</v>
      </c>
    </row>
    <row r="181" spans="1:11" ht="15.75">
      <c r="A181" s="16" t="s">
        <v>3</v>
      </c>
      <c r="B181" s="15"/>
      <c r="C181" s="49"/>
      <c r="D181" s="15"/>
      <c r="E181" s="15"/>
      <c r="G181" t="s">
        <v>209</v>
      </c>
      <c r="H181">
        <v>505</v>
      </c>
      <c r="I181" s="202"/>
      <c r="K181" t="s">
        <v>77</v>
      </c>
    </row>
    <row r="182" spans="1:11" ht="15.75">
      <c r="A182" s="15" t="s">
        <v>4</v>
      </c>
      <c r="B182" s="47">
        <f>+K182</f>
        <v>4961</v>
      </c>
      <c r="C182" s="49">
        <f>B182/B$185</f>
        <v>0.8526985218288071</v>
      </c>
      <c r="D182" s="15" t="s">
        <v>75</v>
      </c>
      <c r="E182" s="15"/>
      <c r="G182" t="s">
        <v>210</v>
      </c>
      <c r="H182">
        <v>396</v>
      </c>
      <c r="I182" t="s">
        <v>219</v>
      </c>
      <c r="J182" t="s">
        <v>220</v>
      </c>
      <c r="K182">
        <v>4961</v>
      </c>
    </row>
    <row r="183" spans="1:11" ht="15.75">
      <c r="A183" s="15" t="s">
        <v>5</v>
      </c>
      <c r="B183" s="47">
        <f>+K183</f>
        <v>573</v>
      </c>
      <c r="C183" s="49">
        <f>B183/B$185</f>
        <v>0.0984874527328979</v>
      </c>
      <c r="D183" s="15" t="s">
        <v>75</v>
      </c>
      <c r="E183" s="15"/>
      <c r="G183" t="s">
        <v>211</v>
      </c>
      <c r="H183">
        <v>324</v>
      </c>
      <c r="I183" t="s">
        <v>219</v>
      </c>
      <c r="J183" t="s">
        <v>221</v>
      </c>
      <c r="K183">
        <v>573</v>
      </c>
    </row>
    <row r="184" spans="1:11" ht="15.75">
      <c r="A184" s="15" t="s">
        <v>95</v>
      </c>
      <c r="B184" s="47">
        <f>+K184</f>
        <v>284</v>
      </c>
      <c r="C184" s="49">
        <f>B184/B$185</f>
        <v>0.048814025438294946</v>
      </c>
      <c r="D184" s="15" t="s">
        <v>75</v>
      </c>
      <c r="E184" s="15"/>
      <c r="G184" t="s">
        <v>212</v>
      </c>
      <c r="H184">
        <v>38310</v>
      </c>
      <c r="I184" t="s">
        <v>219</v>
      </c>
      <c r="J184" t="s">
        <v>6</v>
      </c>
      <c r="K184">
        <v>284</v>
      </c>
    </row>
    <row r="185" spans="1:11" ht="15.75">
      <c r="A185" s="15" t="s">
        <v>79</v>
      </c>
      <c r="B185" s="15">
        <f>SUM(B182:B184)</f>
        <v>5818</v>
      </c>
      <c r="C185" s="49">
        <f>B185/B$185</f>
        <v>1</v>
      </c>
      <c r="D185" s="15"/>
      <c r="E185" s="15"/>
      <c r="G185" s="106"/>
      <c r="H185" s="106"/>
      <c r="I185" t="s">
        <v>219</v>
      </c>
      <c r="J185" t="s">
        <v>79</v>
      </c>
      <c r="K185">
        <v>5818</v>
      </c>
    </row>
    <row r="186" spans="1:11" ht="15.75">
      <c r="A186" s="15"/>
      <c r="B186" s="15"/>
      <c r="C186" s="49"/>
      <c r="D186" s="15"/>
      <c r="E186" s="15"/>
      <c r="G186" s="106"/>
      <c r="H186" s="106"/>
      <c r="I186" t="s">
        <v>222</v>
      </c>
      <c r="J186" t="s">
        <v>223</v>
      </c>
      <c r="K186">
        <v>4780</v>
      </c>
    </row>
    <row r="187" spans="1:11" ht="15.75">
      <c r="A187" s="16" t="s">
        <v>96</v>
      </c>
      <c r="B187" s="16"/>
      <c r="C187" s="49"/>
      <c r="D187" s="15"/>
      <c r="G187" s="106"/>
      <c r="H187" s="106"/>
      <c r="I187" t="s">
        <v>222</v>
      </c>
      <c r="J187" t="s">
        <v>225</v>
      </c>
      <c r="K187">
        <v>36</v>
      </c>
    </row>
    <row r="188" spans="1:11" ht="15.75">
      <c r="A188" s="15" t="s">
        <v>8</v>
      </c>
      <c r="B188" s="47">
        <f>+K186</f>
        <v>4780</v>
      </c>
      <c r="C188" s="49">
        <f aca="true" t="shared" si="21" ref="C188:C193">B188/B$193</f>
        <v>0.9118657001144601</v>
      </c>
      <c r="D188" s="27" t="s">
        <v>75</v>
      </c>
      <c r="G188" s="106"/>
      <c r="H188" s="106"/>
      <c r="I188" t="s">
        <v>222</v>
      </c>
      <c r="J188" t="s">
        <v>156</v>
      </c>
      <c r="K188">
        <v>36</v>
      </c>
    </row>
    <row r="189" spans="1:11" ht="15.75">
      <c r="A189" s="15" t="s">
        <v>9</v>
      </c>
      <c r="B189" s="47">
        <f>+K190</f>
        <v>130</v>
      </c>
      <c r="C189" s="49">
        <f t="shared" si="21"/>
        <v>0.02479969477298741</v>
      </c>
      <c r="D189" s="27" t="s">
        <v>75</v>
      </c>
      <c r="G189" s="106"/>
      <c r="H189" s="106"/>
      <c r="I189" t="s">
        <v>222</v>
      </c>
      <c r="J189" t="s">
        <v>6</v>
      </c>
      <c r="K189">
        <v>260</v>
      </c>
    </row>
    <row r="190" spans="1:11" ht="15.75">
      <c r="A190" s="15" t="s">
        <v>10</v>
      </c>
      <c r="B190" s="47">
        <f>+K188</f>
        <v>36</v>
      </c>
      <c r="C190" s="49">
        <f t="shared" si="21"/>
        <v>0.006867607783288821</v>
      </c>
      <c r="D190" s="27" t="s">
        <v>75</v>
      </c>
      <c r="G190" s="106"/>
      <c r="H190" s="106"/>
      <c r="I190" t="s">
        <v>222</v>
      </c>
      <c r="J190" t="s">
        <v>224</v>
      </c>
      <c r="K190">
        <v>130</v>
      </c>
    </row>
    <row r="191" spans="1:11" ht="15.75">
      <c r="A191" s="15" t="s">
        <v>11</v>
      </c>
      <c r="B191" s="47">
        <f>+K188</f>
        <v>36</v>
      </c>
      <c r="C191" s="49">
        <f t="shared" si="21"/>
        <v>0.006867607783288821</v>
      </c>
      <c r="D191" s="27" t="s">
        <v>75</v>
      </c>
      <c r="G191" s="106"/>
      <c r="H191" s="106"/>
      <c r="I191" t="s">
        <v>222</v>
      </c>
      <c r="J191" t="s">
        <v>79</v>
      </c>
      <c r="K191">
        <v>5242</v>
      </c>
    </row>
    <row r="192" spans="1:11" ht="15.75">
      <c r="A192" s="15" t="s">
        <v>95</v>
      </c>
      <c r="B192" s="47">
        <f>+K189</f>
        <v>260</v>
      </c>
      <c r="C192" s="49">
        <f t="shared" si="21"/>
        <v>0.04959938954597482</v>
      </c>
      <c r="D192" s="27" t="s">
        <v>75</v>
      </c>
      <c r="E192" s="169" t="s">
        <v>236</v>
      </c>
      <c r="H192" s="106"/>
      <c r="I192" t="s">
        <v>226</v>
      </c>
      <c r="J192" t="s">
        <v>225</v>
      </c>
      <c r="K192">
        <v>283</v>
      </c>
    </row>
    <row r="193" spans="1:11" ht="15.75">
      <c r="A193" s="15" t="s">
        <v>79</v>
      </c>
      <c r="B193" s="15">
        <f>SUM(B188:B192)</f>
        <v>5242</v>
      </c>
      <c r="C193" s="49">
        <f t="shared" si="21"/>
        <v>1</v>
      </c>
      <c r="D193" s="27"/>
      <c r="H193" s="106"/>
      <c r="I193" t="s">
        <v>226</v>
      </c>
      <c r="J193" t="s">
        <v>156</v>
      </c>
      <c r="K193">
        <v>95</v>
      </c>
    </row>
    <row r="194" spans="1:11" ht="15.75">
      <c r="A194" s="15"/>
      <c r="B194" s="15"/>
      <c r="C194" s="213"/>
      <c r="D194" s="27"/>
      <c r="E194" s="27"/>
      <c r="I194" t="s">
        <v>226</v>
      </c>
      <c r="J194" t="s">
        <v>6</v>
      </c>
      <c r="K194">
        <v>356</v>
      </c>
    </row>
    <row r="195" spans="1:11" ht="15.75">
      <c r="A195" s="16" t="s">
        <v>14</v>
      </c>
      <c r="B195" s="15"/>
      <c r="C195" s="213"/>
      <c r="D195" s="27"/>
      <c r="E195" s="27"/>
      <c r="I195" t="s">
        <v>226</v>
      </c>
      <c r="J195" t="s">
        <v>224</v>
      </c>
      <c r="K195">
        <v>968</v>
      </c>
    </row>
    <row r="196" spans="1:11" ht="15.75">
      <c r="A196" s="15" t="s">
        <v>9</v>
      </c>
      <c r="B196" s="47">
        <f>+K195</f>
        <v>968</v>
      </c>
      <c r="C196" s="49">
        <f>B196/B$200</f>
        <v>0.5687426556991775</v>
      </c>
      <c r="D196" s="27" t="s">
        <v>75</v>
      </c>
      <c r="E196" s="31"/>
      <c r="I196" t="s">
        <v>226</v>
      </c>
      <c r="J196" t="s">
        <v>79</v>
      </c>
      <c r="K196">
        <v>1702</v>
      </c>
    </row>
    <row r="197" spans="1:11" ht="15.75">
      <c r="A197" s="15" t="s">
        <v>10</v>
      </c>
      <c r="B197" s="47">
        <f>+K192</f>
        <v>283</v>
      </c>
      <c r="C197" s="49">
        <f>B197/B$200</f>
        <v>0.1662749706227967</v>
      </c>
      <c r="D197" s="27" t="s">
        <v>75</v>
      </c>
      <c r="E197" s="27"/>
      <c r="I197" t="s">
        <v>227</v>
      </c>
      <c r="J197" t="s">
        <v>223</v>
      </c>
      <c r="K197">
        <v>7511</v>
      </c>
    </row>
    <row r="198" spans="1:11" ht="15.75">
      <c r="A198" s="15" t="s">
        <v>11</v>
      </c>
      <c r="B198" s="47">
        <f>+K193</f>
        <v>95</v>
      </c>
      <c r="C198" s="49">
        <f>B198/B$200</f>
        <v>0.05581668625146886</v>
      </c>
      <c r="D198" s="27" t="s">
        <v>75</v>
      </c>
      <c r="E198" s="27"/>
      <c r="I198" t="s">
        <v>227</v>
      </c>
      <c r="J198" t="s">
        <v>220</v>
      </c>
      <c r="K198">
        <v>11099</v>
      </c>
    </row>
    <row r="199" spans="1:11" ht="15.75">
      <c r="A199" s="15" t="s">
        <v>95</v>
      </c>
      <c r="B199" s="47">
        <f>+K194</f>
        <v>356</v>
      </c>
      <c r="C199" s="49">
        <f>B199/B$200</f>
        <v>0.209165687426557</v>
      </c>
      <c r="D199" s="27" t="s">
        <v>75</v>
      </c>
      <c r="E199" s="27"/>
      <c r="I199" t="s">
        <v>227</v>
      </c>
      <c r="J199" t="s">
        <v>221</v>
      </c>
      <c r="K199">
        <v>1727</v>
      </c>
    </row>
    <row r="200" spans="1:11" ht="15.75">
      <c r="A200" t="s">
        <v>79</v>
      </c>
      <c r="B200">
        <f>SUM(B196:B199)</f>
        <v>1702</v>
      </c>
      <c r="C200" s="49">
        <f>B200/B$200</f>
        <v>1</v>
      </c>
      <c r="I200" t="s">
        <v>227</v>
      </c>
      <c r="J200" t="s">
        <v>225</v>
      </c>
      <c r="K200">
        <v>569</v>
      </c>
    </row>
    <row r="201" spans="9:11" ht="12.75">
      <c r="I201" t="s">
        <v>227</v>
      </c>
      <c r="J201" t="s">
        <v>156</v>
      </c>
      <c r="K201">
        <v>254</v>
      </c>
    </row>
    <row r="202" spans="9:11" ht="12.75">
      <c r="I202" t="s">
        <v>227</v>
      </c>
      <c r="J202" t="s">
        <v>244</v>
      </c>
      <c r="K202">
        <v>8</v>
      </c>
    </row>
    <row r="203" spans="9:11" ht="12.75">
      <c r="I203" t="s">
        <v>227</v>
      </c>
      <c r="J203" t="s">
        <v>228</v>
      </c>
      <c r="K203">
        <v>2</v>
      </c>
    </row>
    <row r="204" spans="9:11" ht="12.75">
      <c r="I204" t="s">
        <v>227</v>
      </c>
      <c r="J204" t="s">
        <v>6</v>
      </c>
      <c r="K204">
        <v>2188</v>
      </c>
    </row>
    <row r="205" spans="1:11" ht="12.75">
      <c r="A205" s="3"/>
      <c r="B205" s="3"/>
      <c r="C205" s="3"/>
      <c r="D205" s="3"/>
      <c r="E205" s="3"/>
      <c r="I205" t="s">
        <v>227</v>
      </c>
      <c r="J205" t="s">
        <v>224</v>
      </c>
      <c r="K205">
        <v>2190</v>
      </c>
    </row>
    <row r="206" spans="1:11" ht="22.5">
      <c r="A206" s="3"/>
      <c r="B206" s="3"/>
      <c r="C206" s="3"/>
      <c r="D206" s="3"/>
      <c r="E206" s="2"/>
      <c r="I206" t="s">
        <v>227</v>
      </c>
      <c r="J206" t="s">
        <v>79</v>
      </c>
      <c r="K206">
        <v>25548</v>
      </c>
    </row>
    <row r="207" spans="1:11" ht="12.75">
      <c r="A207" s="3"/>
      <c r="B207" s="3"/>
      <c r="C207" s="3"/>
      <c r="D207" s="3"/>
      <c r="E207" s="3"/>
      <c r="I207" t="s">
        <v>79</v>
      </c>
      <c r="J207" t="s">
        <v>79</v>
      </c>
      <c r="K207">
        <v>38310</v>
      </c>
    </row>
    <row r="208" spans="3:5" ht="21.75">
      <c r="C208" s="7"/>
      <c r="D208" s="13"/>
      <c r="E208" s="3"/>
    </row>
    <row r="209" spans="1:5" ht="27.75">
      <c r="A209" s="12"/>
      <c r="B209" s="2"/>
      <c r="C209" s="5"/>
      <c r="D209" s="5"/>
      <c r="E209" s="10"/>
    </row>
    <row r="210" spans="2:5" ht="27.75">
      <c r="B210" s="2"/>
      <c r="C210" s="5"/>
      <c r="D210" s="5"/>
      <c r="E210" s="10"/>
    </row>
    <row r="211" spans="1:5" ht="27">
      <c r="A211" s="17" t="s">
        <v>97</v>
      </c>
      <c r="B211" s="12">
        <f>+B213+B214</f>
        <v>1767</v>
      </c>
      <c r="C211" s="42"/>
      <c r="D211" s="5"/>
      <c r="E211" s="14"/>
    </row>
    <row r="212" spans="1:5" ht="13.5" customHeight="1">
      <c r="A212" s="17" t="s">
        <v>159</v>
      </c>
      <c r="B212" s="12"/>
      <c r="C212" s="42"/>
      <c r="D212" s="5"/>
      <c r="E212" s="14"/>
    </row>
    <row r="213" spans="1:10" ht="13.5" customHeight="1">
      <c r="A213" s="15" t="s">
        <v>21</v>
      </c>
      <c r="B213">
        <v>1418</v>
      </c>
      <c r="C213" s="63">
        <f>+B213/B211</f>
        <v>0.8024900962082626</v>
      </c>
      <c r="D213" s="107" t="s">
        <v>119</v>
      </c>
      <c r="E213" s="3"/>
      <c r="J213" t="s">
        <v>158</v>
      </c>
    </row>
    <row r="214" spans="1:11" ht="13.5" customHeight="1">
      <c r="A214" s="15" t="s">
        <v>23</v>
      </c>
      <c r="B214">
        <v>349</v>
      </c>
      <c r="C214" s="63">
        <f>+B214/B211</f>
        <v>0.1975099037917374</v>
      </c>
      <c r="D214" s="5"/>
      <c r="E214" s="3" t="s">
        <v>197</v>
      </c>
      <c r="J214" t="s">
        <v>21</v>
      </c>
      <c r="K214">
        <v>840</v>
      </c>
    </row>
    <row r="215" spans="1:11" ht="13.5" customHeight="1">
      <c r="A215" s="15"/>
      <c r="B215" s="104"/>
      <c r="C215" s="63"/>
      <c r="D215" s="5"/>
      <c r="E215" s="12"/>
      <c r="J215" t="s">
        <v>23</v>
      </c>
      <c r="K215">
        <v>1101</v>
      </c>
    </row>
    <row r="216" spans="1:5" ht="13.5" customHeight="1">
      <c r="A216" s="15" t="s">
        <v>29</v>
      </c>
      <c r="B216" s="166">
        <f>+B218+B217</f>
        <v>1941</v>
      </c>
      <c r="C216" s="63"/>
      <c r="D216" s="5"/>
      <c r="E216" s="2"/>
    </row>
    <row r="217" spans="1:10" ht="13.5" customHeight="1">
      <c r="A217" s="15" t="s">
        <v>21</v>
      </c>
      <c r="B217" s="91">
        <v>840</v>
      </c>
      <c r="C217" s="63">
        <f>B217/B$216</f>
        <v>0.4327666151468315</v>
      </c>
      <c r="D217" s="5"/>
      <c r="E217" s="2"/>
      <c r="F217" s="28"/>
      <c r="J217" t="s">
        <v>159</v>
      </c>
    </row>
    <row r="218" spans="1:12" ht="13.5" customHeight="1">
      <c r="A218" s="15" t="s">
        <v>23</v>
      </c>
      <c r="B218" s="92">
        <v>1101</v>
      </c>
      <c r="C218" s="63">
        <f>B218/B$216</f>
        <v>0.5672333848531684</v>
      </c>
      <c r="D218" s="3"/>
      <c r="E218" s="2">
        <v>1101</v>
      </c>
      <c r="F218" s="28"/>
      <c r="J218" t="s">
        <v>21</v>
      </c>
      <c r="K218">
        <v>1418</v>
      </c>
      <c r="L218" t="s">
        <v>75</v>
      </c>
    </row>
    <row r="219" spans="1:11" ht="13.5" customHeight="1">
      <c r="A219" s="15"/>
      <c r="B219" s="3"/>
      <c r="C219" s="64"/>
      <c r="D219" s="5"/>
      <c r="E219" s="3"/>
      <c r="J219" t="s">
        <v>23</v>
      </c>
      <c r="K219">
        <v>349</v>
      </c>
    </row>
    <row r="220" spans="3:11" ht="13.5" customHeight="1">
      <c r="C220" s="52"/>
      <c r="D220" s="118"/>
      <c r="K220">
        <v>1767</v>
      </c>
    </row>
    <row r="221" spans="1:10" ht="13.5" customHeight="1">
      <c r="A221" s="16" t="s">
        <v>98</v>
      </c>
      <c r="B221" s="32" t="s">
        <v>85</v>
      </c>
      <c r="C221" s="65" t="s">
        <v>2</v>
      </c>
      <c r="D221" s="15"/>
      <c r="J221" t="s">
        <v>30</v>
      </c>
    </row>
    <row r="222" spans="1:12" ht="13.5" customHeight="1">
      <c r="A222" t="s">
        <v>32</v>
      </c>
      <c r="B222">
        <v>43</v>
      </c>
      <c r="C222" s="49">
        <f aca="true" t="shared" si="22" ref="C222:C229">B222/B$229</f>
        <v>0.05119047619047619</v>
      </c>
      <c r="D222" s="15"/>
      <c r="J222" t="s">
        <v>32</v>
      </c>
      <c r="K222">
        <v>43</v>
      </c>
      <c r="L222" t="s">
        <v>75</v>
      </c>
    </row>
    <row r="223" spans="1:11" ht="13.5" customHeight="1">
      <c r="A223" t="s">
        <v>360</v>
      </c>
      <c r="B223">
        <v>7</v>
      </c>
      <c r="C223" s="49">
        <f t="shared" si="22"/>
        <v>0.008333333333333333</v>
      </c>
      <c r="D223" s="15"/>
      <c r="J223" t="s">
        <v>360</v>
      </c>
      <c r="K223">
        <v>7</v>
      </c>
    </row>
    <row r="224" spans="1:11" ht="13.5" customHeight="1">
      <c r="A224" t="s">
        <v>361</v>
      </c>
      <c r="B224">
        <v>128</v>
      </c>
      <c r="C224" s="49">
        <f t="shared" si="22"/>
        <v>0.1523809523809524</v>
      </c>
      <c r="D224" s="15"/>
      <c r="E224" t="s">
        <v>364</v>
      </c>
      <c r="J224" t="s">
        <v>361</v>
      </c>
      <c r="K224">
        <v>127</v>
      </c>
    </row>
    <row r="225" spans="1:11" ht="13.5" customHeight="1">
      <c r="A225" t="s">
        <v>362</v>
      </c>
      <c r="B225">
        <v>0</v>
      </c>
      <c r="C225" s="49">
        <f t="shared" si="22"/>
        <v>0</v>
      </c>
      <c r="D225" s="15"/>
      <c r="J225" t="s">
        <v>362</v>
      </c>
      <c r="K225">
        <v>1</v>
      </c>
    </row>
    <row r="226" spans="1:11" ht="13.5" customHeight="1">
      <c r="A226" t="s">
        <v>363</v>
      </c>
      <c r="B226">
        <v>90</v>
      </c>
      <c r="C226" s="49">
        <f t="shared" si="22"/>
        <v>0.10714285714285714</v>
      </c>
      <c r="D226" s="15"/>
      <c r="J226" t="s">
        <v>363</v>
      </c>
      <c r="K226">
        <v>90</v>
      </c>
    </row>
    <row r="227" spans="1:11" ht="13.5" customHeight="1">
      <c r="A227" t="s">
        <v>131</v>
      </c>
      <c r="B227">
        <v>548</v>
      </c>
      <c r="C227" s="49">
        <f t="shared" si="22"/>
        <v>0.6523809523809524</v>
      </c>
      <c r="D227" s="15"/>
      <c r="J227" t="s">
        <v>131</v>
      </c>
      <c r="K227">
        <v>548</v>
      </c>
    </row>
    <row r="228" spans="1:11" ht="13.5" customHeight="1">
      <c r="A228" t="s">
        <v>39</v>
      </c>
      <c r="B228">
        <v>24</v>
      </c>
      <c r="C228" s="49">
        <f t="shared" si="22"/>
        <v>0.02857142857142857</v>
      </c>
      <c r="D228" s="15"/>
      <c r="J228" t="s">
        <v>39</v>
      </c>
      <c r="K228">
        <v>24</v>
      </c>
    </row>
    <row r="229" spans="1:12" ht="13.5" customHeight="1">
      <c r="A229" t="s">
        <v>79</v>
      </c>
      <c r="B229">
        <v>840</v>
      </c>
      <c r="C229" s="49">
        <f t="shared" si="22"/>
        <v>1</v>
      </c>
      <c r="D229" s="15"/>
      <c r="E229" t="s">
        <v>75</v>
      </c>
      <c r="J229" t="s">
        <v>79</v>
      </c>
      <c r="K229">
        <v>840</v>
      </c>
      <c r="L229" s="24"/>
    </row>
    <row r="230" spans="1:4" ht="13.5" customHeight="1">
      <c r="A230" s="25"/>
      <c r="B230" s="15"/>
      <c r="C230" s="15"/>
      <c r="D230" s="15"/>
    </row>
    <row r="231" spans="1:12" ht="13.5" customHeight="1">
      <c r="A231" s="16" t="s">
        <v>99</v>
      </c>
      <c r="B231" s="15"/>
      <c r="C231" s="15"/>
      <c r="D231" s="15"/>
      <c r="J231" t="s">
        <v>160</v>
      </c>
      <c r="L231" t="s">
        <v>75</v>
      </c>
    </row>
    <row r="232" spans="1:12" ht="13.5" customHeight="1">
      <c r="A232" s="15" t="s">
        <v>44</v>
      </c>
      <c r="B232" s="47">
        <v>414</v>
      </c>
      <c r="C232" s="52">
        <f>B232/B$236</f>
        <v>0.4928571428571429</v>
      </c>
      <c r="D232" s="15"/>
      <c r="E232" t="s">
        <v>75</v>
      </c>
      <c r="J232" t="s">
        <v>44</v>
      </c>
      <c r="K232">
        <v>414</v>
      </c>
      <c r="L232" s="24"/>
    </row>
    <row r="233" spans="1:11" ht="13.5" customHeight="1">
      <c r="A233" s="15" t="s">
        <v>45</v>
      </c>
      <c r="B233" s="47">
        <v>184</v>
      </c>
      <c r="C233" s="52">
        <f>B233/B$236</f>
        <v>0.21904761904761905</v>
      </c>
      <c r="D233" s="15"/>
      <c r="J233" t="s">
        <v>161</v>
      </c>
      <c r="K233">
        <v>184</v>
      </c>
    </row>
    <row r="234" spans="1:12" ht="13.5" customHeight="1">
      <c r="A234" s="15" t="s">
        <v>47</v>
      </c>
      <c r="B234" s="47">
        <v>186</v>
      </c>
      <c r="C234" s="52">
        <f>B234/B$236</f>
        <v>0.22142857142857142</v>
      </c>
      <c r="D234" s="15"/>
      <c r="J234" t="s">
        <v>162</v>
      </c>
      <c r="K234">
        <v>186</v>
      </c>
      <c r="L234" s="24"/>
    </row>
    <row r="235" spans="1:11" ht="15.75">
      <c r="A235" s="15" t="s">
        <v>48</v>
      </c>
      <c r="B235" s="47">
        <v>56</v>
      </c>
      <c r="C235" s="52">
        <f>B235/B$236</f>
        <v>0.06666666666666667</v>
      </c>
      <c r="D235" s="15"/>
      <c r="J235" t="s">
        <v>48</v>
      </c>
      <c r="K235">
        <v>56</v>
      </c>
    </row>
    <row r="236" spans="1:11" ht="12.75">
      <c r="A236" t="s">
        <v>79</v>
      </c>
      <c r="B236">
        <v>840</v>
      </c>
      <c r="C236" s="52">
        <f>B236/B$236</f>
        <v>1</v>
      </c>
      <c r="K236">
        <v>840</v>
      </c>
    </row>
    <row r="237" spans="8:13" ht="12.75">
      <c r="H237" s="109"/>
      <c r="L237" s="24"/>
      <c r="M237" s="114"/>
    </row>
    <row r="238" spans="1:12" ht="15.75">
      <c r="A238" s="17" t="s">
        <v>118</v>
      </c>
      <c r="B238" s="25"/>
      <c r="C238" s="25"/>
      <c r="D238" s="25"/>
      <c r="E238" s="25"/>
      <c r="F238" s="25"/>
      <c r="H238" s="109"/>
      <c r="L238" s="24"/>
    </row>
    <row r="239" spans="1:12" ht="15.75">
      <c r="A239" s="33"/>
      <c r="B239" s="33"/>
      <c r="C239" s="33"/>
      <c r="D239" s="33"/>
      <c r="E239" s="33"/>
      <c r="F239" s="33"/>
      <c r="G239">
        <v>1586</v>
      </c>
      <c r="H239" s="109">
        <v>1706</v>
      </c>
      <c r="I239">
        <v>2444</v>
      </c>
      <c r="L239" s="24"/>
    </row>
    <row r="240" spans="1:12" ht="15.75">
      <c r="A240" s="15"/>
      <c r="B240" s="15" t="s">
        <v>12</v>
      </c>
      <c r="C240" s="15" t="s">
        <v>13</v>
      </c>
      <c r="D240" s="33"/>
      <c r="L240" s="24"/>
    </row>
    <row r="241" spans="1:12" ht="15.75">
      <c r="A241" s="15" t="s">
        <v>22</v>
      </c>
      <c r="B241" s="15"/>
      <c r="C241" s="15"/>
      <c r="D241" s="15"/>
      <c r="E241" s="15"/>
      <c r="F241" s="15"/>
      <c r="G241" s="15"/>
      <c r="H241" s="109"/>
      <c r="L241" s="24"/>
    </row>
    <row r="242" spans="1:8" ht="15.75">
      <c r="A242" s="15" t="s">
        <v>24</v>
      </c>
      <c r="B242" s="15"/>
      <c r="C242" s="15"/>
      <c r="D242" s="15"/>
      <c r="E242" s="15"/>
      <c r="F242" s="15"/>
      <c r="G242" s="1" t="s">
        <v>75</v>
      </c>
      <c r="H242" s="176" t="s">
        <v>245</v>
      </c>
    </row>
    <row r="243" spans="6:9" ht="15.75">
      <c r="F243" s="15"/>
      <c r="I243" s="36" t="s">
        <v>359</v>
      </c>
    </row>
    <row r="244" spans="1:13" s="1" customFormat="1" ht="15.75">
      <c r="A244"/>
      <c r="B244" s="43"/>
      <c r="C244" s="43"/>
      <c r="D244" s="43"/>
      <c r="E244" s="43"/>
      <c r="F244" s="15"/>
      <c r="G244"/>
      <c r="H244" s="43"/>
      <c r="I244"/>
      <c r="M244" s="115"/>
    </row>
    <row r="245" spans="1:8" ht="15.75">
      <c r="A245" s="134" t="s">
        <v>12</v>
      </c>
      <c r="B245" s="153" t="s">
        <v>342</v>
      </c>
      <c r="C245" s="153" t="s">
        <v>157</v>
      </c>
      <c r="D245" s="153" t="s">
        <v>343</v>
      </c>
      <c r="E245" s="153" t="s">
        <v>254</v>
      </c>
      <c r="F245" s="15" t="s">
        <v>354</v>
      </c>
      <c r="G245" s="43" t="s">
        <v>355</v>
      </c>
      <c r="H245" s="43"/>
    </row>
    <row r="246" spans="1:8" ht="12.75">
      <c r="A246" t="s">
        <v>100</v>
      </c>
      <c r="B246" s="45">
        <v>451</v>
      </c>
      <c r="C246" s="45">
        <v>1250</v>
      </c>
      <c r="D246" s="45">
        <v>1586</v>
      </c>
      <c r="E246" s="205">
        <v>2247</v>
      </c>
      <c r="F246" s="154">
        <v>2111</v>
      </c>
      <c r="G246" s="177" t="s">
        <v>246</v>
      </c>
      <c r="H246" s="101" t="s">
        <v>238</v>
      </c>
    </row>
    <row r="247" spans="1:8" ht="12.75">
      <c r="A247" t="s">
        <v>101</v>
      </c>
      <c r="B247" s="45">
        <v>691</v>
      </c>
      <c r="C247" s="45">
        <v>1916</v>
      </c>
      <c r="D247" s="45">
        <v>2444</v>
      </c>
      <c r="E247" s="205">
        <v>3501</v>
      </c>
      <c r="F247" s="154">
        <v>3260</v>
      </c>
      <c r="G247" s="177" t="s">
        <v>246</v>
      </c>
      <c r="H247" s="43"/>
    </row>
    <row r="248" spans="6:8" ht="15.75">
      <c r="F248" s="15"/>
      <c r="H248" s="43"/>
    </row>
    <row r="249" spans="4:18" ht="12.75">
      <c r="D249" t="s">
        <v>115</v>
      </c>
      <c r="E249" t="s">
        <v>116</v>
      </c>
      <c r="J249" s="108"/>
      <c r="L249" s="24"/>
      <c r="M249" s="108"/>
      <c r="N249" s="108"/>
      <c r="O249" s="108"/>
      <c r="P249" s="20"/>
      <c r="Q249" s="20"/>
      <c r="R249" s="20"/>
    </row>
    <row r="250" spans="1:17" ht="15">
      <c r="A250" s="41" t="s">
        <v>102</v>
      </c>
      <c r="B250" s="41"/>
      <c r="C250" s="87"/>
      <c r="D250" s="93">
        <f>+L260</f>
        <v>18491</v>
      </c>
      <c r="E250" s="93">
        <f>+M260</f>
        <v>166836928.44</v>
      </c>
      <c r="F250" t="s">
        <v>75</v>
      </c>
      <c r="G250" s="113">
        <f aca="true" t="shared" si="23" ref="G250:G255">+E250/E$255</f>
        <v>0.5415763046556694</v>
      </c>
      <c r="I250" s="139" t="s">
        <v>356</v>
      </c>
      <c r="L250" s="24"/>
      <c r="Q250" t="s">
        <v>352</v>
      </c>
    </row>
    <row r="251" spans="1:18" ht="15">
      <c r="A251" s="41" t="s">
        <v>103</v>
      </c>
      <c r="B251" s="41"/>
      <c r="C251" s="87"/>
      <c r="D251" s="93">
        <f aca="true" t="shared" si="24" ref="D251:E255">+L261</f>
        <v>1631</v>
      </c>
      <c r="E251" s="93">
        <f t="shared" si="24"/>
        <v>3157797.09</v>
      </c>
      <c r="F251" t="s">
        <v>75</v>
      </c>
      <c r="G251" s="113">
        <f t="shared" si="23"/>
        <v>0.01025065670319905</v>
      </c>
      <c r="J251" s="1"/>
      <c r="L251" s="24"/>
      <c r="O251" s="24"/>
      <c r="P251" s="24"/>
      <c r="Q251" t="s">
        <v>352</v>
      </c>
      <c r="R251" s="24"/>
    </row>
    <row r="252" spans="1:18" ht="15">
      <c r="A252" s="41" t="s">
        <v>104</v>
      </c>
      <c r="B252" s="41"/>
      <c r="C252" s="87"/>
      <c r="D252" s="93">
        <f t="shared" si="24"/>
        <v>15495</v>
      </c>
      <c r="E252" s="93">
        <f t="shared" si="24"/>
        <v>134319131</v>
      </c>
      <c r="F252" t="s">
        <v>75</v>
      </c>
      <c r="G252" s="113">
        <f t="shared" si="23"/>
        <v>0.43601892753439114</v>
      </c>
      <c r="J252" s="108"/>
      <c r="M252" s="24"/>
      <c r="N252" s="24"/>
      <c r="O252" s="24"/>
      <c r="P252" s="24"/>
      <c r="Q252" t="s">
        <v>352</v>
      </c>
      <c r="R252" s="24"/>
    </row>
    <row r="253" spans="1:18" ht="15">
      <c r="A253" s="41" t="s">
        <v>105</v>
      </c>
      <c r="B253" s="41"/>
      <c r="C253" s="87"/>
      <c r="D253" s="93">
        <f t="shared" si="24"/>
        <v>467</v>
      </c>
      <c r="E253" s="93">
        <f t="shared" si="24"/>
        <v>1609153</v>
      </c>
      <c r="F253" t="s">
        <v>75</v>
      </c>
      <c r="G253" s="113">
        <f t="shared" si="23"/>
        <v>0.005223538598524347</v>
      </c>
      <c r="H253" s="43"/>
      <c r="J253" s="108"/>
      <c r="M253" s="24"/>
      <c r="N253" s="24"/>
      <c r="O253" s="24"/>
      <c r="P253" s="24"/>
      <c r="Q253" t="s">
        <v>352</v>
      </c>
      <c r="R253" s="24"/>
    </row>
    <row r="254" spans="1:17" ht="15">
      <c r="A254" s="41" t="s">
        <v>106</v>
      </c>
      <c r="B254" s="41"/>
      <c r="C254" s="87"/>
      <c r="D254" s="93">
        <f t="shared" si="24"/>
        <v>246</v>
      </c>
      <c r="E254" s="93">
        <f t="shared" si="24"/>
        <v>2135018.5</v>
      </c>
      <c r="F254" t="s">
        <v>75</v>
      </c>
      <c r="G254" s="113">
        <f t="shared" si="23"/>
        <v>0.006930572508216157</v>
      </c>
      <c r="H254" s="43"/>
      <c r="J254" s="108"/>
      <c r="L254" s="24"/>
      <c r="Q254" t="s">
        <v>352</v>
      </c>
    </row>
    <row r="255" spans="1:17" ht="15">
      <c r="A255" s="41" t="s">
        <v>79</v>
      </c>
      <c r="B255" s="41"/>
      <c r="C255" s="87"/>
      <c r="D255" s="93">
        <f>+J269</f>
        <v>25703</v>
      </c>
      <c r="E255" s="93">
        <f t="shared" si="24"/>
        <v>308058028.03</v>
      </c>
      <c r="F255" t="s">
        <v>75</v>
      </c>
      <c r="G255" s="113">
        <f t="shared" si="23"/>
        <v>1</v>
      </c>
      <c r="H255" s="43"/>
      <c r="J255" s="108"/>
      <c r="Q255" t="s">
        <v>352</v>
      </c>
    </row>
    <row r="256" spans="8:17" ht="12.75">
      <c r="H256" s="43"/>
      <c r="J256" s="108"/>
      <c r="Q256" t="s">
        <v>352</v>
      </c>
    </row>
    <row r="257" spans="4:17" ht="15.75">
      <c r="D257" s="24"/>
      <c r="F257" s="15" t="s">
        <v>354</v>
      </c>
      <c r="H257" s="43"/>
      <c r="J257" s="108"/>
      <c r="Q257" t="s">
        <v>352</v>
      </c>
    </row>
    <row r="258" spans="6:17" ht="12.75">
      <c r="F258" s="154">
        <v>2111</v>
      </c>
      <c r="H258" s="43"/>
      <c r="I258" s="173"/>
      <c r="K258" t="s">
        <v>177</v>
      </c>
      <c r="L258" t="s">
        <v>178</v>
      </c>
      <c r="M258" t="s">
        <v>178</v>
      </c>
      <c r="Q258" t="s">
        <v>352</v>
      </c>
    </row>
    <row r="259" spans="1:17" ht="15">
      <c r="A259" s="41" t="s">
        <v>102</v>
      </c>
      <c r="B259" s="94">
        <f aca="true" t="shared" si="25" ref="B259:B264">+M260</f>
        <v>166836928.44</v>
      </c>
      <c r="C259" t="s">
        <v>75</v>
      </c>
      <c r="F259" s="154">
        <v>3260</v>
      </c>
      <c r="H259" s="43"/>
      <c r="I259" s="20" t="s">
        <v>179</v>
      </c>
      <c r="J259" t="s">
        <v>180</v>
      </c>
      <c r="K259" t="s">
        <v>181</v>
      </c>
      <c r="L259" t="s">
        <v>182</v>
      </c>
      <c r="M259" t="s">
        <v>183</v>
      </c>
      <c r="N259" s="36" t="s">
        <v>250</v>
      </c>
      <c r="O259" s="36" t="s">
        <v>251</v>
      </c>
      <c r="Q259" t="s">
        <v>352</v>
      </c>
    </row>
    <row r="260" spans="1:19" ht="15">
      <c r="A260" s="41" t="s">
        <v>103</v>
      </c>
      <c r="B260" s="94">
        <f t="shared" si="25"/>
        <v>3157797.09</v>
      </c>
      <c r="C260" t="s">
        <v>75</v>
      </c>
      <c r="H260" s="43"/>
      <c r="I260">
        <v>2013</v>
      </c>
      <c r="J260" t="s">
        <v>186</v>
      </c>
      <c r="K260" t="s">
        <v>187</v>
      </c>
      <c r="L260">
        <v>18491</v>
      </c>
      <c r="M260" s="59">
        <v>166836928.44</v>
      </c>
      <c r="N260" s="52">
        <f aca="true" t="shared" si="26" ref="N260:N265">+M260/M$265</f>
        <v>0.5415763046556694</v>
      </c>
      <c r="O260" s="113">
        <f aca="true" t="shared" si="27" ref="O260:O265">+L260/L$265</f>
        <v>0.5089733003027801</v>
      </c>
      <c r="Q260" t="s">
        <v>352</v>
      </c>
      <c r="S260" s="59"/>
    </row>
    <row r="261" spans="1:19" ht="15">
      <c r="A261" s="41" t="s">
        <v>104</v>
      </c>
      <c r="B261" s="94">
        <f t="shared" si="25"/>
        <v>134319131</v>
      </c>
      <c r="C261" t="s">
        <v>75</v>
      </c>
      <c r="H261" s="43"/>
      <c r="I261">
        <v>2013</v>
      </c>
      <c r="J261" t="s">
        <v>188</v>
      </c>
      <c r="K261" t="s">
        <v>189</v>
      </c>
      <c r="L261">
        <v>1631</v>
      </c>
      <c r="M261" s="24">
        <v>3157797.09</v>
      </c>
      <c r="N261" s="52">
        <f t="shared" si="26"/>
        <v>0.01025065670319905</v>
      </c>
      <c r="O261" s="113">
        <f t="shared" si="27"/>
        <v>0.04489402697495183</v>
      </c>
      <c r="Q261" t="s">
        <v>352</v>
      </c>
      <c r="S261" s="59"/>
    </row>
    <row r="262" spans="1:19" ht="15">
      <c r="A262" s="41" t="s">
        <v>105</v>
      </c>
      <c r="B262" s="94">
        <f t="shared" si="25"/>
        <v>1609153</v>
      </c>
      <c r="C262" t="s">
        <v>75</v>
      </c>
      <c r="H262" s="43"/>
      <c r="I262">
        <v>2013</v>
      </c>
      <c r="J262" t="s">
        <v>184</v>
      </c>
      <c r="K262" t="s">
        <v>185</v>
      </c>
      <c r="L262">
        <v>15495</v>
      </c>
      <c r="M262" s="59">
        <v>134319131</v>
      </c>
      <c r="N262" s="52">
        <f t="shared" si="26"/>
        <v>0.43601892753439114</v>
      </c>
      <c r="O262" s="113">
        <f t="shared" si="27"/>
        <v>0.4265070189925681</v>
      </c>
      <c r="Q262" t="s">
        <v>352</v>
      </c>
      <c r="S262" s="24"/>
    </row>
    <row r="263" spans="1:19" ht="15">
      <c r="A263" s="41" t="s">
        <v>106</v>
      </c>
      <c r="B263" s="94">
        <f t="shared" si="25"/>
        <v>2135018.5</v>
      </c>
      <c r="C263" t="s">
        <v>75</v>
      </c>
      <c r="F263" s="206" t="s">
        <v>255</v>
      </c>
      <c r="H263" s="43"/>
      <c r="I263">
        <v>2013</v>
      </c>
      <c r="J263" t="s">
        <v>190</v>
      </c>
      <c r="K263" t="s">
        <v>191</v>
      </c>
      <c r="L263">
        <v>467</v>
      </c>
      <c r="M263" s="59">
        <v>1609153</v>
      </c>
      <c r="N263" s="52">
        <f t="shared" si="26"/>
        <v>0.005223538598524347</v>
      </c>
      <c r="O263" s="113">
        <f t="shared" si="27"/>
        <v>0.01285439031103771</v>
      </c>
      <c r="Q263" t="s">
        <v>352</v>
      </c>
      <c r="S263" s="24"/>
    </row>
    <row r="264" spans="1:17" ht="15">
      <c r="A264" s="41" t="s">
        <v>79</v>
      </c>
      <c r="B264" s="94">
        <f t="shared" si="25"/>
        <v>308058028.03</v>
      </c>
      <c r="C264" t="s">
        <v>75</v>
      </c>
      <c r="H264" s="43"/>
      <c r="I264">
        <v>2013</v>
      </c>
      <c r="J264" t="s">
        <v>39</v>
      </c>
      <c r="K264" t="s">
        <v>178</v>
      </c>
      <c r="L264">
        <v>246</v>
      </c>
      <c r="M264" s="59">
        <v>2135018.5</v>
      </c>
      <c r="N264" s="52">
        <f t="shared" si="26"/>
        <v>0.006930572508216157</v>
      </c>
      <c r="O264" s="113">
        <f t="shared" si="27"/>
        <v>0.006771263418662262</v>
      </c>
      <c r="Q264" t="s">
        <v>352</v>
      </c>
    </row>
    <row r="265" spans="5:19" ht="12.75">
      <c r="E265" t="s">
        <v>256</v>
      </c>
      <c r="F265" s="197" t="s">
        <v>254</v>
      </c>
      <c r="H265" s="43"/>
      <c r="I265">
        <v>2013</v>
      </c>
      <c r="J265" t="s">
        <v>192</v>
      </c>
      <c r="K265" t="s">
        <v>192</v>
      </c>
      <c r="L265">
        <v>36330</v>
      </c>
      <c r="M265" s="59">
        <v>308058028.03</v>
      </c>
      <c r="N265" s="52">
        <f t="shared" si="26"/>
        <v>1</v>
      </c>
      <c r="O265" s="113">
        <f t="shared" si="27"/>
        <v>1</v>
      </c>
      <c r="Q265" t="s">
        <v>352</v>
      </c>
      <c r="S265" s="59"/>
    </row>
    <row r="266" spans="4:17" ht="12.75">
      <c r="D266" s="24"/>
      <c r="F266" s="196">
        <f>3260*2</f>
        <v>6520</v>
      </c>
      <c r="G266" t="s">
        <v>357</v>
      </c>
      <c r="H266" s="43"/>
      <c r="Q266" t="s">
        <v>352</v>
      </c>
    </row>
    <row r="267" spans="2:17" ht="12.75">
      <c r="B267" s="24"/>
      <c r="F267" s="198">
        <f>372*30</f>
        <v>11160</v>
      </c>
      <c r="H267" s="43"/>
      <c r="I267" s="139" t="s">
        <v>177</v>
      </c>
      <c r="J267" t="s">
        <v>178</v>
      </c>
      <c r="K267" t="s">
        <v>178</v>
      </c>
      <c r="Q267" t="s">
        <v>352</v>
      </c>
    </row>
    <row r="268" spans="6:17" ht="12.75">
      <c r="F268">
        <f>SUM(F266:F267)</f>
        <v>17680</v>
      </c>
      <c r="I268" t="s">
        <v>179</v>
      </c>
      <c r="J268" t="s">
        <v>182</v>
      </c>
      <c r="K268" t="s">
        <v>183</v>
      </c>
      <c r="Q268" t="s">
        <v>352</v>
      </c>
    </row>
    <row r="269" spans="9:17" ht="12.75">
      <c r="I269">
        <v>2013</v>
      </c>
      <c r="J269">
        <v>25703</v>
      </c>
      <c r="K269" s="59">
        <v>308058028.03</v>
      </c>
      <c r="Q269" t="s">
        <v>352</v>
      </c>
    </row>
    <row r="270" spans="9:17" ht="12.75">
      <c r="I270" t="s">
        <v>79</v>
      </c>
      <c r="J270">
        <v>25703</v>
      </c>
      <c r="K270" s="59">
        <v>308058028.03</v>
      </c>
      <c r="Q270" t="s">
        <v>352</v>
      </c>
    </row>
    <row r="271" spans="11:15" ht="12.75">
      <c r="K271" s="59"/>
      <c r="O271" s="59"/>
    </row>
    <row r="272" ht="12.75">
      <c r="O272" s="59"/>
    </row>
    <row r="273" ht="12.75">
      <c r="M273" s="59"/>
    </row>
    <row r="274" ht="12.75">
      <c r="M274" s="59"/>
    </row>
    <row r="275" spans="9:13" ht="12.75">
      <c r="I275" s="212" t="s">
        <v>358</v>
      </c>
      <c r="J275" s="208"/>
      <c r="K275" s="208"/>
      <c r="L275" s="208"/>
      <c r="M275" s="209"/>
    </row>
    <row r="276" spans="9:13" ht="22.5">
      <c r="I276" s="195" t="s">
        <v>234</v>
      </c>
      <c r="J276" s="210"/>
      <c r="K276" s="210"/>
      <c r="L276" s="211"/>
      <c r="M276" s="211">
        <v>6525</v>
      </c>
    </row>
    <row r="277" spans="9:13" ht="22.5">
      <c r="I277" s="195" t="s">
        <v>235</v>
      </c>
      <c r="J277" s="210"/>
      <c r="K277" s="210"/>
      <c r="L277" s="211"/>
      <c r="M277" s="211">
        <v>17685</v>
      </c>
    </row>
    <row r="278" ht="12.75">
      <c r="M278" s="59"/>
    </row>
    <row r="279" ht="12.75">
      <c r="M279" s="59"/>
    </row>
    <row r="280" ht="12.75">
      <c r="M280" s="59"/>
    </row>
    <row r="281" ht="12.75">
      <c r="M281" s="24"/>
    </row>
    <row r="282" ht="12.75">
      <c r="M282" s="59"/>
    </row>
    <row r="283" ht="12.75">
      <c r="M283" s="59"/>
    </row>
    <row r="284" ht="12.75">
      <c r="M284" s="59"/>
    </row>
    <row r="285" ht="12.75">
      <c r="M285" s="59"/>
    </row>
  </sheetData>
  <sheetProtection/>
  <hyperlinks>
    <hyperlink ref="F263" r:id="rId1" display="http://www.csun.edu/financialaid/basics/cost.php"/>
  </hyperlinks>
  <printOptions gridLines="1"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rowBreaks count="2" manualBreakCount="2">
    <brk id="44" max="65535" man="1"/>
    <brk id="4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showGridLines="0" zoomScale="50" zoomScaleNormal="50" zoomScalePageLayoutView="0" workbookViewId="0" topLeftCell="A1">
      <selection activeCell="D31" sqref="D31"/>
    </sheetView>
  </sheetViews>
  <sheetFormatPr defaultColWidth="9.140625" defaultRowHeight="18.75" customHeight="1"/>
  <cols>
    <col min="1" max="1" width="6.8515625" style="2" customWidth="1"/>
    <col min="2" max="2" width="8.00390625" style="2" customWidth="1"/>
    <col min="3" max="3" width="2.8515625" style="2" customWidth="1"/>
    <col min="4" max="4" width="22.28125" style="2" customWidth="1"/>
    <col min="5" max="5" width="17.00390625" style="5" customWidth="1"/>
    <col min="6" max="6" width="15.8515625" style="5" customWidth="1"/>
    <col min="7" max="7" width="11.8515625" style="2" customWidth="1"/>
    <col min="8" max="8" width="17.28125" style="2" customWidth="1"/>
    <col min="9" max="9" width="9.140625" style="2" customWidth="1"/>
    <col min="10" max="10" width="19.28125" style="2" customWidth="1"/>
    <col min="11" max="11" width="9.421875" style="2" customWidth="1"/>
    <col min="12" max="12" width="16.57421875" style="2" customWidth="1"/>
    <col min="13" max="13" width="20.28125" style="2" customWidth="1"/>
    <col min="14" max="14" width="13.28125" style="2" customWidth="1"/>
    <col min="15" max="15" width="20.421875" style="2" customWidth="1"/>
    <col min="16" max="16" width="4.57421875" style="2" customWidth="1"/>
    <col min="17" max="17" width="16.421875" style="2" customWidth="1"/>
    <col min="18" max="18" width="14.7109375" style="2" customWidth="1"/>
    <col min="19" max="19" width="13.57421875" style="2" customWidth="1"/>
    <col min="20" max="20" width="2.28125" style="2" customWidth="1"/>
    <col min="21" max="26" width="9.140625" style="2" customWidth="1"/>
    <col min="27" max="27" width="15.7109375" style="2" customWidth="1"/>
    <col min="28" max="16384" width="9.140625" style="2" customWidth="1"/>
  </cols>
  <sheetData>
    <row r="1" spans="3:14" ht="24.75" customHeight="1">
      <c r="C1" s="96"/>
      <c r="I1"/>
      <c r="J1"/>
      <c r="K1"/>
      <c r="L1"/>
      <c r="M1"/>
      <c r="N1"/>
    </row>
    <row r="2" spans="3:14" ht="18.75" customHeight="1">
      <c r="C2" s="19"/>
      <c r="D2" s="19"/>
      <c r="E2" s="2"/>
      <c r="F2" s="2"/>
      <c r="G2" s="19"/>
      <c r="H2"/>
      <c r="I2"/>
      <c r="L2" s="18"/>
      <c r="M2" s="18"/>
      <c r="N2" s="18"/>
    </row>
    <row r="3" spans="3:14" ht="18.75" customHeight="1">
      <c r="C3" s="19"/>
      <c r="D3" s="19"/>
      <c r="E3" s="2"/>
      <c r="F3" s="2"/>
      <c r="G3" s="19"/>
      <c r="H3" s="19"/>
      <c r="I3"/>
      <c r="J3"/>
      <c r="K3"/>
      <c r="L3"/>
      <c r="M3"/>
      <c r="N3" s="18"/>
    </row>
    <row r="4" spans="3:14" ht="18.75" customHeight="1">
      <c r="C4" s="19"/>
      <c r="D4" s="19"/>
      <c r="E4" s="2"/>
      <c r="F4" s="2"/>
      <c r="G4" s="19"/>
      <c r="H4" s="19"/>
      <c r="I4"/>
      <c r="J4"/>
      <c r="K4"/>
      <c r="L4"/>
      <c r="M4"/>
      <c r="N4" s="18"/>
    </row>
    <row r="5" spans="3:14" ht="18.75" customHeight="1">
      <c r="C5" s="4" t="s">
        <v>0</v>
      </c>
      <c r="E5" s="18"/>
      <c r="F5" s="51" t="s">
        <v>1</v>
      </c>
      <c r="G5" s="51" t="s">
        <v>2</v>
      </c>
      <c r="H5" s="19"/>
      <c r="I5"/>
      <c r="J5"/>
      <c r="K5"/>
      <c r="L5"/>
      <c r="M5"/>
      <c r="N5" s="18"/>
    </row>
    <row r="6" spans="3:14" ht="18.75" customHeight="1">
      <c r="C6" s="39" t="str">
        <f>Data!A175</f>
        <v>Los Angeles</v>
      </c>
      <c r="E6" s="19"/>
      <c r="F6" s="6">
        <f>Data!B175</f>
        <v>27560</v>
      </c>
      <c r="G6" s="50">
        <f>Data!C175</f>
        <v>0.719394413991125</v>
      </c>
      <c r="H6" s="19"/>
      <c r="I6"/>
      <c r="J6"/>
      <c r="K6"/>
      <c r="L6"/>
      <c r="M6"/>
      <c r="N6" s="18"/>
    </row>
    <row r="7" spans="3:14" ht="18.75" customHeight="1">
      <c r="C7" s="39" t="str">
        <f>Data!A176</f>
        <v>Ventura</v>
      </c>
      <c r="E7" s="2"/>
      <c r="F7" s="6">
        <f>Data!B176</f>
        <v>2378</v>
      </c>
      <c r="G7" s="50">
        <f>Data!C176</f>
        <v>0.06207256590968416</v>
      </c>
      <c r="I7"/>
      <c r="J7"/>
      <c r="K7"/>
      <c r="L7"/>
      <c r="M7"/>
      <c r="N7" s="8"/>
    </row>
    <row r="8" spans="3:18" ht="18.75" customHeight="1">
      <c r="C8" s="39" t="str">
        <f>Data!A177</f>
        <v>San Diego</v>
      </c>
      <c r="D8" s="19"/>
      <c r="E8" s="19"/>
      <c r="F8" s="6">
        <f>Data!B177</f>
        <v>722</v>
      </c>
      <c r="G8" s="50">
        <f>Data!C177</f>
        <v>0.018846254241712348</v>
      </c>
      <c r="I8"/>
      <c r="J8"/>
      <c r="K8"/>
      <c r="L8"/>
      <c r="M8"/>
      <c r="N8" s="9"/>
      <c r="P8"/>
      <c r="Q8"/>
      <c r="R8"/>
    </row>
    <row r="9" spans="3:14" ht="18.75" customHeight="1">
      <c r="C9" s="39" t="str">
        <f>Data!A178</f>
        <v>Other</v>
      </c>
      <c r="D9" s="19"/>
      <c r="E9" s="19"/>
      <c r="F9" s="6">
        <f>Data!B178</f>
        <v>7650</v>
      </c>
      <c r="G9" s="50">
        <f>Data!C178</f>
        <v>0.19968676585747847</v>
      </c>
      <c r="H9" s="4"/>
      <c r="I9"/>
      <c r="J9"/>
      <c r="K9"/>
      <c r="L9"/>
      <c r="M9"/>
      <c r="N9" s="9"/>
    </row>
    <row r="10" spans="3:14" ht="18.75" customHeight="1">
      <c r="C10"/>
      <c r="D10"/>
      <c r="E10"/>
      <c r="F10"/>
      <c r="G10"/>
      <c r="I10"/>
      <c r="J10"/>
      <c r="K10"/>
      <c r="L10"/>
      <c r="M10"/>
      <c r="N10" s="9"/>
    </row>
    <row r="11" spans="3:14" ht="18.75" customHeight="1">
      <c r="C11"/>
      <c r="D11"/>
      <c r="E11"/>
      <c r="F11"/>
      <c r="G11"/>
      <c r="H11" s="19"/>
      <c r="N11" s="9"/>
    </row>
    <row r="12" spans="3:14" ht="18.75" customHeight="1">
      <c r="C12" s="4" t="s">
        <v>3</v>
      </c>
      <c r="E12" s="2"/>
      <c r="F12" s="6">
        <f>SUM(F13:F15)</f>
        <v>5818</v>
      </c>
      <c r="G12" s="50"/>
      <c r="H12" s="19"/>
      <c r="I12" s="19"/>
      <c r="J12" s="19"/>
      <c r="K12" s="19"/>
      <c r="L12" s="19"/>
      <c r="M12" s="19"/>
      <c r="N12" s="9"/>
    </row>
    <row r="13" spans="3:14" ht="18.75" customHeight="1">
      <c r="C13" s="2" t="s">
        <v>4</v>
      </c>
      <c r="E13" s="2"/>
      <c r="F13" s="6">
        <f>Data!B182</f>
        <v>4961</v>
      </c>
      <c r="G13" s="50">
        <f>Data!C182</f>
        <v>0.8526985218288071</v>
      </c>
      <c r="H13" s="19"/>
      <c r="I13" s="19"/>
      <c r="J13" s="19"/>
      <c r="K13" s="19"/>
      <c r="L13" s="19"/>
      <c r="M13" s="19"/>
      <c r="N13" s="9"/>
    </row>
    <row r="14" spans="3:14" ht="18.75" customHeight="1">
      <c r="C14" s="2" t="s">
        <v>5</v>
      </c>
      <c r="E14" s="2"/>
      <c r="F14" s="6">
        <f>Data!B183</f>
        <v>573</v>
      </c>
      <c r="G14" s="50">
        <f>Data!C183</f>
        <v>0.0984874527328979</v>
      </c>
      <c r="H14" s="19"/>
      <c r="I14" s="19"/>
      <c r="J14" s="19"/>
      <c r="K14" s="19"/>
      <c r="L14" s="19"/>
      <c r="M14" s="19"/>
      <c r="N14"/>
    </row>
    <row r="15" spans="3:14" ht="18.75" customHeight="1">
      <c r="C15" s="2" t="s">
        <v>6</v>
      </c>
      <c r="E15" s="2"/>
      <c r="F15" s="6">
        <f>Data!B184</f>
        <v>284</v>
      </c>
      <c r="G15" s="50">
        <f>Data!C184</f>
        <v>0.048814025438294946</v>
      </c>
      <c r="I15"/>
      <c r="J15"/>
      <c r="K15"/>
      <c r="L15"/>
      <c r="M15"/>
      <c r="N15" s="19"/>
    </row>
    <row r="16" spans="5:19" ht="18.75" customHeight="1">
      <c r="E16" s="2"/>
      <c r="F16" s="6"/>
      <c r="G16" s="67"/>
      <c r="I16"/>
      <c r="J16"/>
      <c r="K16"/>
      <c r="L16"/>
      <c r="M16"/>
      <c r="N16" s="9"/>
      <c r="P16" s="18"/>
      <c r="Q16" s="18"/>
      <c r="R16" s="18"/>
      <c r="S16" s="18"/>
    </row>
    <row r="17" spans="3:19" ht="18.75" customHeight="1">
      <c r="C17" s="4" t="s">
        <v>7</v>
      </c>
      <c r="D17" s="4"/>
      <c r="E17" s="2"/>
      <c r="F17" s="6">
        <f>SUM(F18:F22)</f>
        <v>5242</v>
      </c>
      <c r="G17" s="66"/>
      <c r="I17"/>
      <c r="J17"/>
      <c r="K17"/>
      <c r="L17"/>
      <c r="M17"/>
      <c r="N17" s="9"/>
      <c r="P17" s="18"/>
      <c r="Q17" s="18"/>
      <c r="R17" s="18"/>
      <c r="S17" s="18"/>
    </row>
    <row r="18" spans="3:19" ht="18.75" customHeight="1">
      <c r="C18" s="2" t="s">
        <v>8</v>
      </c>
      <c r="E18" s="19"/>
      <c r="F18" s="6">
        <f>Data!B188</f>
        <v>4780</v>
      </c>
      <c r="G18" s="50">
        <f>Data!C188</f>
        <v>0.9118657001144601</v>
      </c>
      <c r="I18"/>
      <c r="J18"/>
      <c r="K18"/>
      <c r="L18"/>
      <c r="M18"/>
      <c r="N18" s="9"/>
      <c r="P18" s="18"/>
      <c r="Q18" s="18"/>
      <c r="R18" s="18"/>
      <c r="S18" s="18"/>
    </row>
    <row r="19" spans="3:19" ht="18.75" customHeight="1">
      <c r="C19" s="2" t="s">
        <v>9</v>
      </c>
      <c r="E19" s="19"/>
      <c r="F19" s="6">
        <f>Data!B189</f>
        <v>130</v>
      </c>
      <c r="G19" s="50">
        <f>Data!C189</f>
        <v>0.02479969477298741</v>
      </c>
      <c r="I19"/>
      <c r="J19"/>
      <c r="K19"/>
      <c r="L19"/>
      <c r="M19"/>
      <c r="N19" s="9"/>
      <c r="P19" s="18"/>
      <c r="Q19" s="18"/>
      <c r="R19" s="18"/>
      <c r="S19" s="18"/>
    </row>
    <row r="20" spans="3:19" ht="18.75" customHeight="1">
      <c r="C20" s="2" t="s">
        <v>10</v>
      </c>
      <c r="E20" s="19"/>
      <c r="F20" s="6">
        <f>Data!B190</f>
        <v>36</v>
      </c>
      <c r="G20" s="50">
        <f>Data!C190</f>
        <v>0.006867607783288821</v>
      </c>
      <c r="H20" s="10"/>
      <c r="I20" s="37"/>
      <c r="J20"/>
      <c r="K20"/>
      <c r="L20"/>
      <c r="M20"/>
      <c r="N20" s="9"/>
      <c r="P20" s="18"/>
      <c r="Q20" s="18"/>
      <c r="R20" s="18"/>
      <c r="S20" s="18"/>
    </row>
    <row r="21" spans="3:19" ht="18.75" customHeight="1">
      <c r="C21" s="2" t="s">
        <v>11</v>
      </c>
      <c r="E21" s="19"/>
      <c r="F21" s="6">
        <f>Data!B191</f>
        <v>36</v>
      </c>
      <c r="G21" s="50">
        <f>Data!C191</f>
        <v>0.006867607783288821</v>
      </c>
      <c r="H21" s="10"/>
      <c r="I21"/>
      <c r="J21"/>
      <c r="K21"/>
      <c r="L21"/>
      <c r="M21"/>
      <c r="N21" s="9"/>
      <c r="P21" s="18"/>
      <c r="Q21" s="18"/>
      <c r="R21" s="18"/>
      <c r="S21" s="18"/>
    </row>
    <row r="22" spans="3:19" ht="18.75" customHeight="1">
      <c r="C22" s="2" t="s">
        <v>6</v>
      </c>
      <c r="E22" s="19"/>
      <c r="F22" s="6">
        <f>Data!B192</f>
        <v>260</v>
      </c>
      <c r="G22" s="50">
        <f>Data!C192</f>
        <v>0.04959938954597482</v>
      </c>
      <c r="H22" s="19"/>
      <c r="J22" s="19"/>
      <c r="K22" s="19"/>
      <c r="L22" s="73"/>
      <c r="M22" s="73"/>
      <c r="N22"/>
      <c r="P22" s="18"/>
      <c r="Q22" s="18"/>
      <c r="R22" s="18"/>
      <c r="S22" s="18"/>
    </row>
    <row r="23" spans="3:19" ht="18.75" customHeight="1">
      <c r="C23" s="18"/>
      <c r="D23" s="18"/>
      <c r="E23" s="18"/>
      <c r="F23" s="35"/>
      <c r="G23" s="68"/>
      <c r="H23" s="19"/>
      <c r="J23" s="19"/>
      <c r="K23" s="19"/>
      <c r="L23" s="73"/>
      <c r="M23" s="73"/>
      <c r="N23" s="18"/>
      <c r="P23" s="18"/>
      <c r="Q23" s="18"/>
      <c r="R23" s="18"/>
      <c r="S23" s="18"/>
    </row>
    <row r="24" spans="3:19" ht="18.75" customHeight="1">
      <c r="C24" s="4" t="s">
        <v>14</v>
      </c>
      <c r="E24" s="19"/>
      <c r="F24" s="6">
        <f>SUM(F25:F28)</f>
        <v>1702</v>
      </c>
      <c r="G24" s="66"/>
      <c r="H24" s="19"/>
      <c r="I24"/>
      <c r="J24"/>
      <c r="K24"/>
      <c r="L24"/>
      <c r="M24"/>
      <c r="N24" s="18"/>
      <c r="P24" s="18"/>
      <c r="Q24" s="18"/>
      <c r="R24" s="18"/>
      <c r="S24" s="18"/>
    </row>
    <row r="25" spans="3:19" ht="18.75" customHeight="1">
      <c r="C25" s="2" t="s">
        <v>9</v>
      </c>
      <c r="E25" s="19"/>
      <c r="F25" s="6">
        <f>Data!B196</f>
        <v>968</v>
      </c>
      <c r="G25" s="50">
        <f>Data!C196</f>
        <v>0.5687426556991775</v>
      </c>
      <c r="H25" s="19"/>
      <c r="I25" s="4"/>
      <c r="J25"/>
      <c r="K25"/>
      <c r="L25"/>
      <c r="M25"/>
      <c r="N25" s="8"/>
      <c r="P25" s="18"/>
      <c r="Q25" s="18"/>
      <c r="R25" s="18"/>
      <c r="S25" s="18"/>
    </row>
    <row r="26" spans="3:19" ht="18.75" customHeight="1">
      <c r="C26" s="2" t="s">
        <v>10</v>
      </c>
      <c r="E26" s="19"/>
      <c r="F26" s="6">
        <f>Data!B197</f>
        <v>283</v>
      </c>
      <c r="G26" s="50">
        <f>Data!C197</f>
        <v>0.1662749706227967</v>
      </c>
      <c r="H26" s="19"/>
      <c r="I26"/>
      <c r="J26"/>
      <c r="K26"/>
      <c r="L26"/>
      <c r="M26"/>
      <c r="N26" s="9"/>
      <c r="P26" s="18"/>
      <c r="Q26" s="18"/>
      <c r="R26" s="18"/>
      <c r="S26" s="18"/>
    </row>
    <row r="27" spans="1:19" ht="18.75" customHeight="1">
      <c r="A27" s="50"/>
      <c r="C27" s="2" t="s">
        <v>11</v>
      </c>
      <c r="E27" s="19"/>
      <c r="F27" s="6">
        <f>Data!B198</f>
        <v>95</v>
      </c>
      <c r="G27" s="50">
        <f>Data!C198</f>
        <v>0.05581668625146886</v>
      </c>
      <c r="H27" s="19"/>
      <c r="I27"/>
      <c r="J27" s="18"/>
      <c r="K27" s="18"/>
      <c r="L27" s="18"/>
      <c r="M27" s="18"/>
      <c r="N27" s="9"/>
      <c r="P27" s="18"/>
      <c r="Q27" s="18"/>
      <c r="R27" s="18"/>
      <c r="S27" s="18"/>
    </row>
    <row r="28" spans="1:19" ht="18.75" customHeight="1">
      <c r="A28"/>
      <c r="C28" s="2" t="s">
        <v>6</v>
      </c>
      <c r="E28" s="19"/>
      <c r="F28" s="6">
        <f>Data!B199</f>
        <v>356</v>
      </c>
      <c r="G28" s="50">
        <f>Data!C199</f>
        <v>0.209165687426557</v>
      </c>
      <c r="H28" s="19"/>
      <c r="I28"/>
      <c r="J28" s="18"/>
      <c r="K28" s="18"/>
      <c r="L28" s="18"/>
      <c r="M28" s="18"/>
      <c r="N28" s="9"/>
      <c r="P28" s="18"/>
      <c r="Q28" s="18"/>
      <c r="R28" s="18"/>
      <c r="S28" s="18"/>
    </row>
    <row r="29" spans="3:19" ht="18.75" customHeight="1">
      <c r="C29"/>
      <c r="D29"/>
      <c r="E29"/>
      <c r="F29"/>
      <c r="G29"/>
      <c r="H29" s="19"/>
      <c r="I29"/>
      <c r="J29"/>
      <c r="K29"/>
      <c r="L29"/>
      <c r="M29"/>
      <c r="N29"/>
      <c r="P29" s="18"/>
      <c r="Q29" s="18"/>
      <c r="R29" s="18"/>
      <c r="S29" s="18"/>
    </row>
    <row r="30" spans="3:14" ht="18.75" customHeight="1">
      <c r="C30"/>
      <c r="D30"/>
      <c r="E30"/>
      <c r="F30"/>
      <c r="G30" s="52"/>
      <c r="H30" s="19"/>
      <c r="I30"/>
      <c r="J30"/>
      <c r="K30"/>
      <c r="L30"/>
      <c r="M30"/>
      <c r="N30"/>
    </row>
    <row r="97" spans="1:6" ht="18.75" customHeight="1">
      <c r="A97" s="100"/>
      <c r="B97" s="100" t="s">
        <v>110</v>
      </c>
      <c r="C97" s="100" t="s">
        <v>107</v>
      </c>
      <c r="D97" s="100" t="s">
        <v>109</v>
      </c>
      <c r="E97" s="100" t="s">
        <v>111</v>
      </c>
      <c r="F97" s="100" t="s">
        <v>112</v>
      </c>
    </row>
    <row r="98" spans="1:7" ht="18.75" customHeight="1">
      <c r="A98" s="98"/>
      <c r="B98" s="98">
        <v>461</v>
      </c>
      <c r="C98" s="98">
        <v>600</v>
      </c>
      <c r="D98" s="98">
        <v>968</v>
      </c>
      <c r="E98" s="99">
        <v>1304</v>
      </c>
      <c r="F98" s="99">
        <v>1262</v>
      </c>
      <c r="G98" s="2" t="s">
        <v>113</v>
      </c>
    </row>
    <row r="99" spans="1:6" ht="18.75" customHeight="1">
      <c r="A99" s="98"/>
      <c r="B99" s="98">
        <v>701</v>
      </c>
      <c r="C99" s="98">
        <v>900</v>
      </c>
      <c r="D99" s="98">
        <v>1520</v>
      </c>
      <c r="E99" s="99">
        <v>1970</v>
      </c>
      <c r="F99" s="99">
        <v>1892</v>
      </c>
    </row>
    <row r="101" spans="2:3" ht="18.75" customHeight="1">
      <c r="B101" s="2" t="s">
        <v>115</v>
      </c>
      <c r="C101" s="2" t="s">
        <v>116</v>
      </c>
    </row>
    <row r="102" spans="2:5" ht="18.75" customHeight="1">
      <c r="B102" s="2">
        <v>25581</v>
      </c>
      <c r="C102" s="2">
        <v>37305510</v>
      </c>
      <c r="E102" s="5" t="s">
        <v>114</v>
      </c>
    </row>
    <row r="103" spans="2:3" ht="18.75" customHeight="1">
      <c r="B103" s="2">
        <v>1256</v>
      </c>
      <c r="C103" s="2">
        <v>1195373</v>
      </c>
    </row>
    <row r="104" spans="2:3" ht="18.75" customHeight="1">
      <c r="B104" s="2">
        <v>12307</v>
      </c>
      <c r="C104" s="2">
        <v>47670127</v>
      </c>
    </row>
    <row r="105" spans="2:3" ht="18.75" customHeight="1">
      <c r="B105" s="2">
        <v>810</v>
      </c>
      <c r="C105" s="2">
        <v>1136670</v>
      </c>
    </row>
    <row r="106" ht="18.75" customHeight="1">
      <c r="C106" s="2">
        <v>737524</v>
      </c>
    </row>
    <row r="107" spans="2:3" ht="18.75" customHeight="1">
      <c r="B107" s="2">
        <v>15124</v>
      </c>
      <c r="C107" s="2">
        <v>88070300</v>
      </c>
    </row>
    <row r="120" ht="18.75" customHeight="1">
      <c r="F120" s="97"/>
    </row>
  </sheetData>
  <sheetProtection/>
  <printOptions/>
  <pageMargins left="0.18" right="0.21" top="0.61" bottom="0.44" header="0.27" footer="0.21"/>
  <pageSetup horizontalDpi="300" verticalDpi="300" orientation="landscape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showGridLines="0" zoomScale="50" zoomScaleNormal="50" zoomScalePageLayoutView="0" workbookViewId="0" topLeftCell="A1">
      <selection activeCell="H34" sqref="H34"/>
    </sheetView>
  </sheetViews>
  <sheetFormatPr defaultColWidth="9.140625" defaultRowHeight="18.75" customHeight="1"/>
  <cols>
    <col min="1" max="1" width="17.28125" style="2" customWidth="1"/>
    <col min="2" max="2" width="9.140625" style="2" customWidth="1"/>
    <col min="3" max="3" width="19.28125" style="2" customWidth="1"/>
    <col min="4" max="4" width="9.421875" style="2" customWidth="1"/>
    <col min="5" max="5" width="16.57421875" style="2" customWidth="1"/>
    <col min="6" max="6" width="20.28125" style="2" customWidth="1"/>
    <col min="7" max="7" width="13.28125" style="2" customWidth="1"/>
    <col min="8" max="8" width="20.421875" style="2" customWidth="1"/>
    <col min="9" max="9" width="4.57421875" style="2" customWidth="1"/>
    <col min="10" max="10" width="16.421875" style="2" customWidth="1"/>
    <col min="11" max="11" width="14.7109375" style="2" customWidth="1"/>
    <col min="12" max="12" width="13.57421875" style="2" customWidth="1"/>
    <col min="13" max="13" width="2.28125" style="2" customWidth="1"/>
    <col min="14" max="19" width="9.140625" style="2" customWidth="1"/>
    <col min="20" max="20" width="15.7109375" style="2" customWidth="1"/>
    <col min="21" max="16384" width="9.140625" style="2" customWidth="1"/>
  </cols>
  <sheetData>
    <row r="1" spans="2:7" ht="44.25" customHeight="1">
      <c r="B1"/>
      <c r="C1"/>
      <c r="D1"/>
      <c r="E1"/>
      <c r="F1"/>
      <c r="G1"/>
    </row>
    <row r="2" spans="1:7" ht="18.75" customHeight="1">
      <c r="A2"/>
      <c r="B2"/>
      <c r="E2" s="18"/>
      <c r="F2" s="18"/>
      <c r="G2" s="18"/>
    </row>
    <row r="3" spans="1:7" ht="18.75" customHeight="1">
      <c r="A3" s="19"/>
      <c r="B3"/>
      <c r="C3"/>
      <c r="D3"/>
      <c r="E3"/>
      <c r="F3"/>
      <c r="G3" s="18"/>
    </row>
    <row r="4" spans="1:7" ht="18.75" customHeight="1">
      <c r="A4" s="19"/>
      <c r="B4"/>
      <c r="C4"/>
      <c r="D4"/>
      <c r="E4"/>
      <c r="F4"/>
      <c r="G4" s="18"/>
    </row>
    <row r="5" spans="1:7" ht="18.75" customHeight="1">
      <c r="A5" s="19"/>
      <c r="B5"/>
      <c r="C5"/>
      <c r="D5"/>
      <c r="E5"/>
      <c r="F5"/>
      <c r="G5" s="18"/>
    </row>
    <row r="6" spans="1:7" ht="18.75" customHeight="1">
      <c r="A6" s="19"/>
      <c r="B6"/>
      <c r="C6"/>
      <c r="D6"/>
      <c r="E6"/>
      <c r="F6"/>
      <c r="G6" s="18"/>
    </row>
    <row r="7" spans="2:7" ht="18.75" customHeight="1">
      <c r="B7"/>
      <c r="C7"/>
      <c r="D7"/>
      <c r="E7"/>
      <c r="F7"/>
      <c r="G7" s="8"/>
    </row>
    <row r="8" spans="2:11" ht="18.75" customHeight="1">
      <c r="B8"/>
      <c r="C8"/>
      <c r="D8"/>
      <c r="E8"/>
      <c r="F8"/>
      <c r="G8" s="9"/>
      <c r="I8"/>
      <c r="J8"/>
      <c r="K8"/>
    </row>
    <row r="9" spans="1:7" ht="18.75" customHeight="1">
      <c r="A9" s="4"/>
      <c r="B9"/>
      <c r="C9"/>
      <c r="D9"/>
      <c r="E9"/>
      <c r="F9"/>
      <c r="G9" s="9"/>
    </row>
    <row r="10" spans="2:7" ht="18.75" customHeight="1">
      <c r="B10"/>
      <c r="C10"/>
      <c r="D10"/>
      <c r="E10"/>
      <c r="F10"/>
      <c r="G10" s="9"/>
    </row>
    <row r="11" spans="1:7" ht="18.75" customHeight="1">
      <c r="A11" s="19"/>
      <c r="G11" s="9"/>
    </row>
    <row r="12" spans="1:7" ht="18.75" customHeight="1">
      <c r="A12" s="19"/>
      <c r="B12" s="19"/>
      <c r="C12" s="19"/>
      <c r="D12" s="19"/>
      <c r="E12" s="19"/>
      <c r="F12" s="19"/>
      <c r="G12" s="9"/>
    </row>
    <row r="13" spans="1:7" ht="18.75" customHeight="1">
      <c r="A13" s="19"/>
      <c r="B13" s="19"/>
      <c r="C13" s="19"/>
      <c r="D13" s="19"/>
      <c r="E13" s="19"/>
      <c r="F13" s="19"/>
      <c r="G13" s="9"/>
    </row>
    <row r="14" spans="1:7" ht="18.75" customHeight="1">
      <c r="A14" s="19"/>
      <c r="B14" s="19"/>
      <c r="C14" s="19"/>
      <c r="D14" s="19"/>
      <c r="E14" s="19"/>
      <c r="F14" s="19"/>
      <c r="G14"/>
    </row>
    <row r="15" spans="2:7" ht="18.75" customHeight="1">
      <c r="B15"/>
      <c r="C15"/>
      <c r="D15"/>
      <c r="E15"/>
      <c r="F15"/>
      <c r="G15" s="19"/>
    </row>
    <row r="16" spans="2:12" ht="18.75" customHeight="1">
      <c r="B16"/>
      <c r="C16"/>
      <c r="D16"/>
      <c r="E16"/>
      <c r="F16"/>
      <c r="G16" s="9"/>
      <c r="I16" s="18"/>
      <c r="J16" s="18"/>
      <c r="K16" s="18"/>
      <c r="L16" s="18"/>
    </row>
    <row r="17" spans="2:12" ht="18.75" customHeight="1">
      <c r="B17"/>
      <c r="C17"/>
      <c r="D17"/>
      <c r="E17"/>
      <c r="F17"/>
      <c r="G17" s="9"/>
      <c r="I17" s="18"/>
      <c r="J17" s="18"/>
      <c r="K17" s="18"/>
      <c r="L17" s="18"/>
    </row>
    <row r="18" spans="2:12" ht="18.75" customHeight="1">
      <c r="B18"/>
      <c r="C18"/>
      <c r="D18"/>
      <c r="E18"/>
      <c r="F18"/>
      <c r="G18" s="9"/>
      <c r="I18" s="18"/>
      <c r="J18" s="18"/>
      <c r="K18" s="18"/>
      <c r="L18" s="18"/>
    </row>
    <row r="19" spans="2:12" ht="18.75" customHeight="1">
      <c r="B19"/>
      <c r="C19"/>
      <c r="D19"/>
      <c r="E19"/>
      <c r="F19"/>
      <c r="G19" s="9"/>
      <c r="I19" s="18"/>
      <c r="J19" s="18"/>
      <c r="K19" s="18"/>
      <c r="L19" s="18"/>
    </row>
    <row r="20" spans="1:12" ht="18.75" customHeight="1">
      <c r="A20" s="10"/>
      <c r="B20" s="37"/>
      <c r="C20"/>
      <c r="D20"/>
      <c r="E20"/>
      <c r="F20"/>
      <c r="G20" s="9"/>
      <c r="I20" s="18"/>
      <c r="J20" s="18"/>
      <c r="K20" s="18"/>
      <c r="L20" s="18"/>
    </row>
    <row r="21" spans="1:12" ht="18.75" customHeight="1">
      <c r="A21" s="10"/>
      <c r="B21"/>
      <c r="C21"/>
      <c r="D21"/>
      <c r="E21"/>
      <c r="F21"/>
      <c r="G21" s="9"/>
      <c r="I21" s="18"/>
      <c r="J21" s="18"/>
      <c r="K21" s="18"/>
      <c r="L21" s="18"/>
    </row>
    <row r="22" spans="1:12" ht="18.75" customHeight="1">
      <c r="A22" s="19"/>
      <c r="B22" s="2" t="s">
        <v>12</v>
      </c>
      <c r="C22" s="19"/>
      <c r="D22" s="19"/>
      <c r="E22" s="73"/>
      <c r="F22" s="73">
        <v>3042</v>
      </c>
      <c r="G22"/>
      <c r="I22" s="18"/>
      <c r="J22" s="18"/>
      <c r="K22" s="18"/>
      <c r="L22" s="18"/>
    </row>
    <row r="23" spans="1:12" ht="18.75" customHeight="1">
      <c r="A23" s="19"/>
      <c r="B23" s="2" t="s">
        <v>13</v>
      </c>
      <c r="C23" s="19"/>
      <c r="D23" s="19"/>
      <c r="E23" s="73"/>
      <c r="F23" s="73">
        <v>11178</v>
      </c>
      <c r="G23" s="18"/>
      <c r="I23" s="18"/>
      <c r="J23" s="18"/>
      <c r="K23" s="18"/>
      <c r="L23" s="18"/>
    </row>
    <row r="24" spans="1:12" ht="18.75" customHeight="1">
      <c r="A24" s="19"/>
      <c r="B24"/>
      <c r="C24"/>
      <c r="D24"/>
      <c r="E24"/>
      <c r="F24"/>
      <c r="G24" s="18"/>
      <c r="I24" s="18"/>
      <c r="J24" s="18"/>
      <c r="K24" s="18"/>
      <c r="L24" s="18"/>
    </row>
    <row r="25" spans="1:12" ht="18.75" customHeight="1">
      <c r="A25" s="19"/>
      <c r="B25" s="4" t="s">
        <v>193</v>
      </c>
      <c r="C25"/>
      <c r="D25"/>
      <c r="E25"/>
      <c r="F25"/>
      <c r="G25" s="8"/>
      <c r="I25" s="18"/>
      <c r="J25" s="18"/>
      <c r="K25" s="18"/>
      <c r="L25" s="18"/>
    </row>
    <row r="26" spans="1:12" ht="18.75" customHeight="1">
      <c r="A26" s="19"/>
      <c r="B26"/>
      <c r="C26"/>
      <c r="D26"/>
      <c r="E26"/>
      <c r="F26"/>
      <c r="G26" s="9"/>
      <c r="I26" s="18"/>
      <c r="J26" s="18"/>
      <c r="K26" s="18"/>
      <c r="L26" s="18"/>
    </row>
    <row r="27" spans="1:12" ht="18.75" customHeight="1">
      <c r="A27" s="19"/>
      <c r="B27"/>
      <c r="C27" s="18"/>
      <c r="D27" s="18"/>
      <c r="E27" s="18"/>
      <c r="F27" s="18"/>
      <c r="G27" s="9"/>
      <c r="I27" s="18"/>
      <c r="J27" s="18"/>
      <c r="K27" s="18"/>
      <c r="L27" s="18"/>
    </row>
    <row r="28" spans="1:12" ht="18.75" customHeight="1">
      <c r="A28" s="19"/>
      <c r="B28"/>
      <c r="C28" s="18"/>
      <c r="D28" s="18"/>
      <c r="E28" s="18"/>
      <c r="F28" s="18"/>
      <c r="G28" s="9"/>
      <c r="I28" s="18"/>
      <c r="J28" s="18"/>
      <c r="K28" s="18"/>
      <c r="L28" s="18"/>
    </row>
    <row r="29" spans="1:12" ht="18.75" customHeight="1">
      <c r="A29" s="19"/>
      <c r="B29"/>
      <c r="C29"/>
      <c r="D29"/>
      <c r="E29"/>
      <c r="F29"/>
      <c r="G29"/>
      <c r="I29" s="18"/>
      <c r="J29" s="18"/>
      <c r="K29" s="18"/>
      <c r="L29" s="18"/>
    </row>
    <row r="30" spans="1:7" ht="18.75" customHeight="1">
      <c r="A30" s="19"/>
      <c r="B30"/>
      <c r="C30"/>
      <c r="D30"/>
      <c r="E30"/>
      <c r="F30"/>
      <c r="G30"/>
    </row>
    <row r="31" spans="1:6" ht="18.75" customHeight="1">
      <c r="A31" s="5"/>
      <c r="B31"/>
      <c r="C31"/>
      <c r="D31"/>
      <c r="E31"/>
      <c r="F31"/>
    </row>
    <row r="32" spans="1:7" ht="18.75" customHeight="1">
      <c r="A32" s="19"/>
      <c r="B32"/>
      <c r="C32"/>
      <c r="D32"/>
      <c r="E32"/>
      <c r="F32"/>
      <c r="G32"/>
    </row>
    <row r="33" spans="1:7" ht="18.75" customHeight="1">
      <c r="A33" s="19"/>
      <c r="B33" s="10"/>
      <c r="C33" s="10"/>
      <c r="G33"/>
    </row>
    <row r="34" spans="1:7" ht="18.75" customHeight="1">
      <c r="A34" s="19"/>
      <c r="B34" s="18"/>
      <c r="C34" s="18"/>
      <c r="D34" s="18"/>
      <c r="E34" s="18"/>
      <c r="F34" s="18"/>
      <c r="G34"/>
    </row>
    <row r="35" spans="1:7" ht="18.75" customHeight="1">
      <c r="A35" s="19"/>
      <c r="B35" s="18"/>
      <c r="C35" s="18"/>
      <c r="D35" s="18"/>
      <c r="E35" s="18"/>
      <c r="F35" s="18"/>
      <c r="G35"/>
    </row>
    <row r="36" spans="1:7" ht="18.75" customHeight="1">
      <c r="A36" s="19"/>
      <c r="B36" s="19"/>
      <c r="C36" s="19"/>
      <c r="D36" s="19"/>
      <c r="E36" s="19"/>
      <c r="F36" s="19"/>
      <c r="G36"/>
    </row>
    <row r="37" spans="1:6" ht="18.75" customHeight="1">
      <c r="A37" s="19"/>
      <c r="B37" s="19"/>
      <c r="C37" s="19"/>
      <c r="D37" s="19"/>
      <c r="E37" s="19"/>
      <c r="F37" s="19"/>
    </row>
    <row r="38" spans="2:7" ht="18.75" customHeight="1">
      <c r="B38"/>
      <c r="C38"/>
      <c r="D38"/>
      <c r="E38"/>
      <c r="F38"/>
      <c r="G38"/>
    </row>
    <row r="39" spans="1:7" ht="18.75" customHeight="1">
      <c r="A39" s="19"/>
      <c r="B39"/>
      <c r="C39"/>
      <c r="D39"/>
      <c r="E39"/>
      <c r="F39"/>
      <c r="G39"/>
    </row>
    <row r="40" spans="1:7" ht="18.75" customHeight="1">
      <c r="A40" s="19"/>
      <c r="B40"/>
      <c r="C40"/>
      <c r="D40"/>
      <c r="E40"/>
      <c r="F40"/>
      <c r="G40"/>
    </row>
    <row r="41" spans="1:7" ht="18.75" customHeight="1">
      <c r="A41" s="10"/>
      <c r="B41"/>
      <c r="C41"/>
      <c r="D41"/>
      <c r="E41"/>
      <c r="F41"/>
      <c r="G41"/>
    </row>
    <row r="42" spans="1:7" ht="18.75" customHeight="1">
      <c r="A42" s="10"/>
      <c r="B42"/>
      <c r="C42"/>
      <c r="D42"/>
      <c r="E42"/>
      <c r="F42" s="89"/>
      <c r="G42"/>
    </row>
    <row r="43" spans="1:7" ht="18.75" customHeight="1">
      <c r="A43" s="14"/>
      <c r="B43" s="19"/>
      <c r="C43" s="19"/>
      <c r="D43"/>
      <c r="E43" s="86" t="s">
        <v>120</v>
      </c>
      <c r="F43" s="86" t="s">
        <v>31</v>
      </c>
      <c r="G43"/>
    </row>
    <row r="44" spans="1:7" ht="18.75" customHeight="1">
      <c r="A44" s="19"/>
      <c r="B44" s="2" t="str">
        <f>Data!A252</f>
        <v>Loans</v>
      </c>
      <c r="D44"/>
      <c r="E44" s="71">
        <f>Data!D252</f>
        <v>15495</v>
      </c>
      <c r="F44" s="88">
        <f>Data!E252</f>
        <v>134319131</v>
      </c>
      <c r="G44"/>
    </row>
    <row r="45" spans="1:7" ht="18.75" customHeight="1">
      <c r="A45" s="19"/>
      <c r="B45" s="2" t="str">
        <f>Data!A250</f>
        <v>Grants</v>
      </c>
      <c r="C45" s="19"/>
      <c r="D45"/>
      <c r="E45" s="71">
        <f>Data!D250</f>
        <v>18491</v>
      </c>
      <c r="F45" s="88">
        <f>Data!E250</f>
        <v>166836928.44</v>
      </c>
      <c r="G45"/>
    </row>
    <row r="46" spans="1:7" ht="18.75" customHeight="1">
      <c r="A46" s="12"/>
      <c r="B46" s="2" t="str">
        <f>Data!A251</f>
        <v>Scholarships</v>
      </c>
      <c r="D46"/>
      <c r="E46" s="71">
        <f>Data!D251</f>
        <v>1631</v>
      </c>
      <c r="F46" s="88">
        <f>Data!E251</f>
        <v>3157797.09</v>
      </c>
      <c r="G46"/>
    </row>
    <row r="47" spans="2:7" ht="18.75" customHeight="1">
      <c r="B47" s="2" t="str">
        <f>Data!A253</f>
        <v>Federal Work Study</v>
      </c>
      <c r="D47"/>
      <c r="E47" s="71">
        <f>Data!D253</f>
        <v>467</v>
      </c>
      <c r="F47" s="88">
        <f>Data!E253</f>
        <v>1609153</v>
      </c>
      <c r="G47"/>
    </row>
    <row r="48" spans="2:7" ht="18.75" customHeight="1">
      <c r="B48" s="2" t="str">
        <f>Data!A254</f>
        <v>Other Assistance</v>
      </c>
      <c r="D48"/>
      <c r="E48" s="71">
        <f>Data!D254</f>
        <v>246</v>
      </c>
      <c r="F48" s="88">
        <f>Data!E254</f>
        <v>2135018.5</v>
      </c>
      <c r="G48" s="18"/>
    </row>
    <row r="49" spans="1:7" ht="18.75" customHeight="1">
      <c r="A49" s="19"/>
      <c r="B49" s="2" t="s">
        <v>194</v>
      </c>
      <c r="D49"/>
      <c r="E49" s="71">
        <f>Data!D255</f>
        <v>25703</v>
      </c>
      <c r="F49" s="88">
        <f>Data!E255</f>
        <v>308058028.03</v>
      </c>
      <c r="G49" s="18"/>
    </row>
    <row r="50" spans="1:7" ht="18.75" customHeight="1">
      <c r="A50"/>
      <c r="B50"/>
      <c r="C50"/>
      <c r="D50"/>
      <c r="E50"/>
      <c r="F50"/>
      <c r="G50" s="18"/>
    </row>
    <row r="51" spans="1:7" ht="18.75" customHeight="1">
      <c r="A51"/>
      <c r="B51"/>
      <c r="C51"/>
      <c r="D51"/>
      <c r="E51"/>
      <c r="F51"/>
      <c r="G51"/>
    </row>
    <row r="52" spans="1:7" ht="18.75" customHeight="1">
      <c r="A52"/>
      <c r="B52"/>
      <c r="C52"/>
      <c r="D52"/>
      <c r="E52"/>
      <c r="F52"/>
      <c r="G52"/>
    </row>
    <row r="53" spans="1:7" ht="18.75" customHeight="1">
      <c r="A53"/>
      <c r="B53"/>
      <c r="C53"/>
      <c r="D53"/>
      <c r="E53"/>
      <c r="F53"/>
      <c r="G53"/>
    </row>
    <row r="54" spans="1:7" ht="18.75" customHeight="1">
      <c r="A54"/>
      <c r="B54"/>
      <c r="C54"/>
      <c r="D54"/>
      <c r="E54"/>
      <c r="F54"/>
      <c r="G54"/>
    </row>
    <row r="55" spans="2:7" ht="18.75" customHeight="1">
      <c r="B55"/>
      <c r="C55"/>
      <c r="D55"/>
      <c r="E55"/>
      <c r="F55"/>
      <c r="G55"/>
    </row>
    <row r="56" spans="2:8" ht="18.75" customHeight="1">
      <c r="B56" s="72"/>
      <c r="C56"/>
      <c r="D56"/>
      <c r="E56"/>
      <c r="F56"/>
      <c r="G56"/>
      <c r="H56" s="38"/>
    </row>
    <row r="57" spans="3:6" ht="18.75" customHeight="1">
      <c r="C57" s="18"/>
      <c r="D57" s="18"/>
      <c r="E57" s="18"/>
      <c r="F57" s="18"/>
    </row>
    <row r="58" spans="2:6" ht="18.75" customHeight="1">
      <c r="B58"/>
      <c r="C58"/>
      <c r="D58"/>
      <c r="E58"/>
      <c r="F58"/>
    </row>
  </sheetData>
  <sheetProtection/>
  <printOptions/>
  <pageMargins left="0.18" right="0.21" top="0.61" bottom="0.44" header="0.27" footer="0.21"/>
  <pageSetup horizontalDpi="300" verticalDpi="300" orientation="landscape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8"/>
  <sheetViews>
    <sheetView showGridLines="0" zoomScalePageLayoutView="0" workbookViewId="0" topLeftCell="A1">
      <selection activeCell="F23" sqref="F23"/>
    </sheetView>
  </sheetViews>
  <sheetFormatPr defaultColWidth="9.140625" defaultRowHeight="18.75" customHeight="1"/>
  <cols>
    <col min="1" max="1" width="9.140625" style="2" customWidth="1"/>
    <col min="2" max="2" width="15.7109375" style="2" customWidth="1"/>
    <col min="3" max="3" width="16.57421875" style="2" customWidth="1"/>
    <col min="4" max="4" width="13.421875" style="2" customWidth="1"/>
    <col min="5" max="5" width="13.28125" style="2" customWidth="1"/>
    <col min="6" max="6" width="20.421875" style="2" customWidth="1"/>
    <col min="7" max="7" width="4.57421875" style="2" customWidth="1"/>
    <col min="8" max="8" width="16.421875" style="2" customWidth="1"/>
    <col min="9" max="9" width="14.7109375" style="2" customWidth="1"/>
    <col min="10" max="10" width="13.57421875" style="2" customWidth="1"/>
    <col min="11" max="11" width="2.28125" style="2" customWidth="1"/>
    <col min="12" max="17" width="9.140625" style="2" customWidth="1"/>
    <col min="18" max="18" width="15.7109375" style="2" customWidth="1"/>
    <col min="19" max="16384" width="9.140625" style="2" customWidth="1"/>
  </cols>
  <sheetData>
    <row r="1" ht="9.75" customHeight="1"/>
    <row r="2" spans="13:16" ht="23.25" customHeight="1">
      <c r="M2"/>
      <c r="N2"/>
      <c r="O2"/>
      <c r="P2"/>
    </row>
    <row r="3" spans="1:17" ht="18.75" customHeight="1">
      <c r="A3"/>
      <c r="B3"/>
      <c r="C3"/>
      <c r="D3"/>
      <c r="E3" s="18"/>
      <c r="L3"/>
      <c r="M3"/>
      <c r="N3"/>
      <c r="O3"/>
      <c r="P3"/>
      <c r="Q3"/>
    </row>
    <row r="4" spans="1:17" ht="18.75" customHeight="1">
      <c r="A4" s="4" t="s">
        <v>22</v>
      </c>
      <c r="B4"/>
      <c r="C4" s="51" t="s">
        <v>1</v>
      </c>
      <c r="D4" s="51" t="s">
        <v>2</v>
      </c>
      <c r="L4"/>
      <c r="M4"/>
      <c r="N4"/>
      <c r="O4"/>
      <c r="P4"/>
      <c r="Q4"/>
    </row>
    <row r="5" spans="1:17" ht="18.75" customHeight="1">
      <c r="A5" s="2" t="str">
        <f>Data!A72</f>
        <v>Orgnzt Sy Mgmt</v>
      </c>
      <c r="B5"/>
      <c r="C5" s="6">
        <f>Data!B72</f>
        <v>1674</v>
      </c>
      <c r="D5" s="50">
        <f>Data!C72</f>
        <v>0.05012276184202647</v>
      </c>
      <c r="E5" s="9"/>
      <c r="L5"/>
      <c r="M5"/>
      <c r="N5"/>
      <c r="O5"/>
      <c r="P5"/>
      <c r="Q5"/>
    </row>
    <row r="6" spans="1:17" ht="17.25" customHeight="1">
      <c r="A6" s="2" t="str">
        <f>Data!A73</f>
        <v>Sociology</v>
      </c>
      <c r="B6"/>
      <c r="C6" s="6">
        <f>Data!B73</f>
        <v>1665</v>
      </c>
      <c r="D6" s="50">
        <f>Data!C73</f>
        <v>0.04985328462782203</v>
      </c>
      <c r="E6" s="9"/>
      <c r="L6"/>
      <c r="M6"/>
      <c r="N6"/>
      <c r="O6"/>
      <c r="P6"/>
      <c r="Q6"/>
    </row>
    <row r="7" spans="1:17" ht="17.25" customHeight="1">
      <c r="A7" s="2" t="str">
        <f>Data!A74</f>
        <v>Kinesiology</v>
      </c>
      <c r="B7"/>
      <c r="C7" s="6">
        <f>Data!B74</f>
        <v>1620</v>
      </c>
      <c r="D7" s="50">
        <f>Data!C74</f>
        <v>0.048505898556799806</v>
      </c>
      <c r="E7" s="9"/>
      <c r="L7"/>
      <c r="M7"/>
      <c r="N7"/>
      <c r="O7"/>
      <c r="P7"/>
      <c r="Q7"/>
    </row>
    <row r="8" spans="1:20" ht="17.25" customHeight="1">
      <c r="A8" s="2" t="str">
        <f>Data!A75</f>
        <v>Radio/Tv/Brdcs</v>
      </c>
      <c r="B8"/>
      <c r="C8" s="6">
        <f>Data!B75</f>
        <v>1602</v>
      </c>
      <c r="D8" s="50">
        <f>Data!C75</f>
        <v>0.04796694412839092</v>
      </c>
      <c r="E8"/>
      <c r="L8"/>
      <c r="M8"/>
      <c r="N8"/>
      <c r="O8"/>
      <c r="P8"/>
      <c r="Q8"/>
      <c r="R8"/>
      <c r="S8"/>
      <c r="T8"/>
    </row>
    <row r="9" spans="1:20" ht="17.25" customHeight="1">
      <c r="A9" s="2" t="str">
        <f>Data!A76</f>
        <v>Accounting</v>
      </c>
      <c r="B9"/>
      <c r="C9" s="6">
        <f>Data!B76</f>
        <v>1424</v>
      </c>
      <c r="D9" s="50">
        <f>Data!C76</f>
        <v>0.042637283669680816</v>
      </c>
      <c r="E9" s="9"/>
      <c r="L9"/>
      <c r="M9"/>
      <c r="N9"/>
      <c r="O9"/>
      <c r="P9"/>
      <c r="Q9"/>
      <c r="R9"/>
      <c r="S9"/>
      <c r="T9"/>
    </row>
    <row r="10" spans="1:20" ht="17.25" customHeight="1">
      <c r="A10" s="2" t="str">
        <f>Data!A77</f>
        <v>Biology</v>
      </c>
      <c r="B10"/>
      <c r="C10" s="6">
        <f>Data!B77</f>
        <v>1130</v>
      </c>
      <c r="D10" s="50">
        <f>Data!C77</f>
        <v>0.03383436133900233</v>
      </c>
      <c r="L10"/>
      <c r="M10"/>
      <c r="N10"/>
      <c r="O10"/>
      <c r="P10"/>
      <c r="Q10"/>
      <c r="R10"/>
      <c r="S10"/>
      <c r="T10"/>
    </row>
    <row r="11" spans="1:20" ht="17.25" customHeight="1">
      <c r="A11" s="2" t="str">
        <f>Data!A78</f>
        <v>Marketing</v>
      </c>
      <c r="B11"/>
      <c r="C11" s="6">
        <f>Data!B78</f>
        <v>1045</v>
      </c>
      <c r="D11" s="50">
        <f>Data!C78</f>
        <v>0.031289298760404816</v>
      </c>
      <c r="L11"/>
      <c r="M11"/>
      <c r="N11"/>
      <c r="O11"/>
      <c r="P11"/>
      <c r="Q11"/>
      <c r="R11"/>
      <c r="S11"/>
      <c r="T11"/>
    </row>
    <row r="12" spans="1:20" ht="17.25" customHeight="1">
      <c r="A12" s="2" t="str">
        <f>Data!A79</f>
        <v>Librl Studies</v>
      </c>
      <c r="B12"/>
      <c r="C12" s="6">
        <f>Data!B79</f>
        <v>943</v>
      </c>
      <c r="D12" s="50">
        <f>Data!C79</f>
        <v>0.02823522366608779</v>
      </c>
      <c r="L12"/>
      <c r="M12"/>
      <c r="N12"/>
      <c r="O12"/>
      <c r="P12"/>
      <c r="Q12"/>
      <c r="R12"/>
      <c r="S12"/>
      <c r="T12"/>
    </row>
    <row r="13" spans="1:20" ht="17.25" customHeight="1">
      <c r="A13" s="2" t="e">
        <f>Data!#REF!</f>
        <v>#REF!</v>
      </c>
      <c r="B13"/>
      <c r="C13" s="6" t="e">
        <f>Data!#REF!</f>
        <v>#REF!</v>
      </c>
      <c r="D13" s="50" t="e">
        <f>Data!#REF!</f>
        <v>#REF!</v>
      </c>
      <c r="L13"/>
      <c r="M13"/>
      <c r="N13"/>
      <c r="O13"/>
      <c r="P13"/>
      <c r="Q13"/>
      <c r="R13"/>
      <c r="S13"/>
      <c r="T13"/>
    </row>
    <row r="14" spans="1:20" ht="17.25" customHeight="1">
      <c r="A14" s="2" t="str">
        <f>Data!A81</f>
        <v>Other</v>
      </c>
      <c r="B14"/>
      <c r="C14" s="6">
        <f>Data!B81</f>
        <v>18639</v>
      </c>
      <c r="D14" s="50">
        <f>Data!C81</f>
        <v>0.5580873106174022</v>
      </c>
      <c r="L14"/>
      <c r="M14"/>
      <c r="N14"/>
      <c r="O14"/>
      <c r="P14"/>
      <c r="Q14"/>
      <c r="R14"/>
      <c r="S14"/>
      <c r="T14"/>
    </row>
    <row r="15" spans="1:20" ht="22.5">
      <c r="A15"/>
      <c r="B15"/>
      <c r="C15"/>
      <c r="D15" s="52"/>
      <c r="L15"/>
      <c r="M15"/>
      <c r="N15"/>
      <c r="O15"/>
      <c r="P15"/>
      <c r="Q15"/>
      <c r="R15"/>
      <c r="S15"/>
      <c r="T15"/>
    </row>
    <row r="16" spans="1:20" ht="15.75" customHeight="1">
      <c r="A16" s="4" t="s">
        <v>24</v>
      </c>
      <c r="B16" s="19"/>
      <c r="C16"/>
      <c r="D16"/>
      <c r="O16"/>
      <c r="P16"/>
      <c r="Q16"/>
      <c r="R16"/>
      <c r="S16"/>
      <c r="T16"/>
    </row>
    <row r="17" spans="1:20" ht="17.25" customHeight="1">
      <c r="A17" s="2" t="str">
        <f>Data!A85</f>
        <v>COUNSELING</v>
      </c>
      <c r="B17" s="19"/>
      <c r="C17" s="6">
        <f>Data!B85</f>
        <v>342</v>
      </c>
      <c r="D17" s="50">
        <f>Data!C85</f>
        <v>0.06962540716612378</v>
      </c>
      <c r="O17"/>
      <c r="P17"/>
      <c r="Q17"/>
      <c r="R17"/>
      <c r="S17"/>
      <c r="T17"/>
    </row>
    <row r="18" spans="1:20" ht="17.25" customHeight="1">
      <c r="A18" s="2" t="str">
        <f>Data!A86</f>
        <v>SOC/WELFARE</v>
      </c>
      <c r="B18" s="19"/>
      <c r="C18" s="6">
        <f>Data!B86</f>
        <v>230</v>
      </c>
      <c r="D18" s="50">
        <f>Data!C86</f>
        <v>0.04682410423452769</v>
      </c>
      <c r="O18"/>
      <c r="P18"/>
      <c r="Q18"/>
      <c r="R18"/>
      <c r="S18"/>
      <c r="T18"/>
    </row>
    <row r="19" spans="1:20" ht="17.25" customHeight="1">
      <c r="A19" s="2" t="str">
        <f>Data!A87</f>
        <v>ADMIN/SUPER</v>
      </c>
      <c r="B19" s="19"/>
      <c r="C19" s="6">
        <f>Data!B87</f>
        <v>200</v>
      </c>
      <c r="D19" s="50">
        <f>Data!C87</f>
        <v>0.04071661237785016</v>
      </c>
      <c r="O19"/>
      <c r="P19"/>
      <c r="Q19"/>
      <c r="R19"/>
      <c r="S19"/>
      <c r="T19"/>
    </row>
    <row r="20" spans="1:20" ht="17.25" customHeight="1">
      <c r="A20" s="2" t="str">
        <f>Data!A88</f>
        <v>ELECTRICAL ENG</v>
      </c>
      <c r="B20" s="19"/>
      <c r="C20" s="6">
        <f>Data!B88</f>
        <v>197</v>
      </c>
      <c r="D20" s="50">
        <f>Data!C88</f>
        <v>0.04010586319218241</v>
      </c>
      <c r="E20" s="18"/>
      <c r="O20"/>
      <c r="P20"/>
      <c r="Q20"/>
      <c r="R20"/>
      <c r="S20"/>
      <c r="T20"/>
    </row>
    <row r="21" spans="1:20" ht="17.25" customHeight="1">
      <c r="A21" s="2" t="str">
        <f>Data!A89</f>
        <v>FAMILY/CONSMR</v>
      </c>
      <c r="B21" s="19"/>
      <c r="C21" s="6">
        <f>Data!B89</f>
        <v>185</v>
      </c>
      <c r="D21" s="50">
        <f>Data!C89</f>
        <v>0.037662866449511403</v>
      </c>
      <c r="E21" s="18"/>
      <c r="O21"/>
      <c r="P21"/>
      <c r="Q21"/>
      <c r="R21"/>
      <c r="S21"/>
      <c r="T21"/>
    </row>
    <row r="22" spans="1:20" ht="17.25" customHeight="1">
      <c r="A22" s="2" t="str">
        <f>Data!A90</f>
        <v>COMMUN DISORDR</v>
      </c>
      <c r="B22" s="19"/>
      <c r="C22" s="6">
        <f>Data!B90</f>
        <v>158</v>
      </c>
      <c r="D22" s="50">
        <f>Data!C90</f>
        <v>0.03216612377850163</v>
      </c>
      <c r="E22" s="5"/>
      <c r="O22"/>
      <c r="P22"/>
      <c r="Q22"/>
      <c r="R22"/>
      <c r="S22"/>
      <c r="T22"/>
    </row>
    <row r="23" spans="1:20" ht="17.25" customHeight="1">
      <c r="A23" s="2" t="str">
        <f>Data!A91</f>
        <v>BIOLOGY</v>
      </c>
      <c r="B23" s="19"/>
      <c r="C23" s="6">
        <f>Data!B91</f>
        <v>149</v>
      </c>
      <c r="D23" s="50">
        <f>Data!C91</f>
        <v>0.03033387622149837</v>
      </c>
      <c r="E23" s="18"/>
      <c r="O23"/>
      <c r="P23"/>
      <c r="Q23"/>
      <c r="R23"/>
      <c r="S23"/>
      <c r="T23"/>
    </row>
    <row r="24" spans="1:20" ht="17.25" customHeight="1">
      <c r="A24" s="2" t="str">
        <f>Data!A92</f>
        <v>ENGLISH</v>
      </c>
      <c r="B24" s="19"/>
      <c r="C24" s="6">
        <f>Data!B92</f>
        <v>146</v>
      </c>
      <c r="D24" s="50">
        <f>Data!C92</f>
        <v>0.029723127035830618</v>
      </c>
      <c r="E24" s="19"/>
      <c r="O24"/>
      <c r="P24"/>
      <c r="Q24"/>
      <c r="R24"/>
      <c r="S24"/>
      <c r="T24"/>
    </row>
    <row r="25" spans="1:20" ht="17.25" customHeight="1">
      <c r="A25" s="2" t="str">
        <f>Data!A93</f>
        <v>ENG MANAGEMENT</v>
      </c>
      <c r="B25" s="19"/>
      <c r="C25" s="6">
        <f>Data!B93</f>
        <v>138</v>
      </c>
      <c r="D25" s="50">
        <f>Data!C93</f>
        <v>0.02809446254071661</v>
      </c>
      <c r="E25" s="18"/>
      <c r="O25"/>
      <c r="P25"/>
      <c r="Q25"/>
      <c r="R25"/>
      <c r="S25"/>
      <c r="T25"/>
    </row>
    <row r="26" spans="1:20" ht="17.25" customHeight="1">
      <c r="A26" s="2" t="str">
        <f>Data!A95</f>
        <v>Other</v>
      </c>
      <c r="B26" s="19"/>
      <c r="C26" s="6">
        <f>Data!B95</f>
        <v>3167</v>
      </c>
      <c r="D26" s="50">
        <f>Data!C95</f>
        <v>0.6447475570032574</v>
      </c>
      <c r="O26"/>
      <c r="P26"/>
      <c r="Q26"/>
      <c r="R26"/>
      <c r="S26"/>
      <c r="T26"/>
    </row>
    <row r="27" spans="1:20" ht="12.75" customHeight="1">
      <c r="A27"/>
      <c r="B27"/>
      <c r="C27"/>
      <c r="D27" s="52"/>
      <c r="E27" s="19"/>
      <c r="O27"/>
      <c r="P27"/>
      <c r="Q27"/>
      <c r="R27"/>
      <c r="S27"/>
      <c r="T27"/>
    </row>
    <row r="28" spans="1:20" ht="17.25" customHeight="1">
      <c r="A28"/>
      <c r="B28"/>
      <c r="C28"/>
      <c r="D28"/>
      <c r="E28" s="19"/>
      <c r="K28"/>
      <c r="O28"/>
      <c r="P28"/>
      <c r="Q28"/>
      <c r="R28"/>
      <c r="S28"/>
      <c r="T28"/>
    </row>
  </sheetData>
  <sheetProtection/>
  <printOptions/>
  <pageMargins left="0.18" right="0.21" top="0.61" bottom="0.44" header="0.27" footer="0.21"/>
  <pageSetup horizontalDpi="300" verticalDpi="300" orientation="landscape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118"/>
  <sheetViews>
    <sheetView showGridLines="0" zoomScalePageLayoutView="0" workbookViewId="0" topLeftCell="A1">
      <selection activeCell="H6" sqref="H6"/>
    </sheetView>
  </sheetViews>
  <sheetFormatPr defaultColWidth="9.140625" defaultRowHeight="18.75" customHeight="1"/>
  <cols>
    <col min="1" max="1" width="9.140625" style="2" customWidth="1"/>
    <col min="2" max="2" width="3.57421875" style="2" customWidth="1"/>
    <col min="3" max="3" width="26.421875" style="2" customWidth="1"/>
    <col min="4" max="4" width="15.8515625" style="2" bestFit="1" customWidth="1"/>
    <col min="5" max="5" width="15.57421875" style="0" customWidth="1"/>
    <col min="6" max="6" width="13.00390625" style="0" bestFit="1" customWidth="1"/>
    <col min="7" max="7" width="6.8515625" style="2" customWidth="1"/>
    <col min="8" max="8" width="8.00390625" style="2" customWidth="1"/>
    <col min="9" max="9" width="2.8515625" style="2" customWidth="1"/>
    <col min="10" max="10" width="22.28125" style="2" customWidth="1"/>
    <col min="11" max="11" width="17.00390625" style="5" customWidth="1"/>
    <col min="12" max="12" width="15.8515625" style="5" customWidth="1"/>
    <col min="13" max="13" width="20.421875" style="2" customWidth="1"/>
    <col min="14" max="14" width="4.57421875" style="2" customWidth="1"/>
    <col min="15" max="15" width="16.421875" style="2" customWidth="1"/>
    <col min="16" max="16" width="14.7109375" style="2" customWidth="1"/>
    <col min="17" max="17" width="13.57421875" style="2" customWidth="1"/>
    <col min="18" max="18" width="2.28125" style="2" customWidth="1"/>
    <col min="19" max="24" width="9.140625" style="2" customWidth="1"/>
    <col min="25" max="25" width="15.7109375" style="2" customWidth="1"/>
    <col min="26" max="16384" width="9.140625" style="2" customWidth="1"/>
  </cols>
  <sheetData>
    <row r="1" ht="9.75" customHeight="1">
      <c r="E1" s="20"/>
    </row>
    <row r="2" spans="5:23" ht="23.25" customHeight="1">
      <c r="E2" s="2"/>
      <c r="F2" s="2"/>
      <c r="H2" s="19"/>
      <c r="T2"/>
      <c r="U2"/>
      <c r="V2"/>
      <c r="W2"/>
    </row>
    <row r="3" spans="5:24" ht="18.75" customHeight="1">
      <c r="E3" s="2"/>
      <c r="F3" s="2"/>
      <c r="H3" s="19"/>
      <c r="S3"/>
      <c r="T3"/>
      <c r="U3"/>
      <c r="V3"/>
      <c r="W3"/>
      <c r="X3"/>
    </row>
    <row r="4" spans="5:24" ht="18.75" customHeight="1">
      <c r="E4" s="2"/>
      <c r="F4" s="2"/>
      <c r="H4" s="19"/>
      <c r="S4"/>
      <c r="T4"/>
      <c r="U4"/>
      <c r="V4"/>
      <c r="W4"/>
      <c r="X4"/>
    </row>
    <row r="5" spans="5:24" ht="18.75" customHeight="1">
      <c r="E5" s="2"/>
      <c r="F5" s="2"/>
      <c r="H5" s="19"/>
      <c r="S5"/>
      <c r="T5"/>
      <c r="U5"/>
      <c r="V5"/>
      <c r="W5"/>
      <c r="X5"/>
    </row>
    <row r="6" spans="8:24" ht="17.25" customHeight="1">
      <c r="H6" s="19"/>
      <c r="S6"/>
      <c r="T6"/>
      <c r="U6"/>
      <c r="V6"/>
      <c r="W6"/>
      <c r="X6"/>
    </row>
    <row r="7" spans="8:24" ht="17.25" customHeight="1">
      <c r="H7" s="19"/>
      <c r="S7"/>
      <c r="T7"/>
      <c r="U7"/>
      <c r="V7"/>
      <c r="W7"/>
      <c r="X7"/>
    </row>
    <row r="8" spans="2:27" ht="17.25" customHeight="1">
      <c r="B8" s="81" t="s">
        <v>200</v>
      </c>
      <c r="C8" s="81"/>
      <c r="D8" s="82"/>
      <c r="E8" s="82"/>
      <c r="F8" s="2"/>
      <c r="H8" s="19"/>
      <c r="S8"/>
      <c r="T8"/>
      <c r="U8"/>
      <c r="V8"/>
      <c r="W8"/>
      <c r="X8"/>
      <c r="Y8"/>
      <c r="Z8"/>
      <c r="AA8"/>
    </row>
    <row r="9" spans="2:27" ht="17.25" customHeight="1">
      <c r="B9" s="2" t="s">
        <v>195</v>
      </c>
      <c r="E9" s="2"/>
      <c r="F9" s="83">
        <f>Data!C11</f>
        <v>38310</v>
      </c>
      <c r="H9" s="19"/>
      <c r="S9"/>
      <c r="T9"/>
      <c r="U9"/>
      <c r="V9"/>
      <c r="W9"/>
      <c r="X9"/>
      <c r="Y9"/>
      <c r="Z9"/>
      <c r="AA9"/>
    </row>
    <row r="10" spans="2:27" ht="17.25" customHeight="1">
      <c r="B10" s="2" t="s">
        <v>196</v>
      </c>
      <c r="E10" s="2"/>
      <c r="F10" s="6">
        <f>+Data!B11</f>
        <v>31288.04</v>
      </c>
      <c r="H10" s="19"/>
      <c r="S10"/>
      <c r="T10"/>
      <c r="U10"/>
      <c r="V10"/>
      <c r="W10"/>
      <c r="X10"/>
      <c r="Y10"/>
      <c r="Z10"/>
      <c r="AA10"/>
    </row>
    <row r="11" spans="4:27" ht="17.25" customHeight="1">
      <c r="D11"/>
      <c r="H11" s="19"/>
      <c r="S11"/>
      <c r="T11"/>
      <c r="U11"/>
      <c r="V11"/>
      <c r="W11"/>
      <c r="X11"/>
      <c r="Y11"/>
      <c r="Z11"/>
      <c r="AA11"/>
    </row>
    <row r="12" spans="2:27" ht="17.25" customHeight="1">
      <c r="B12" s="4" t="s">
        <v>198</v>
      </c>
      <c r="C12" s="4"/>
      <c r="E12" s="2"/>
      <c r="F12" s="2"/>
      <c r="H12" s="19"/>
      <c r="S12"/>
      <c r="T12"/>
      <c r="U12"/>
      <c r="V12"/>
      <c r="W12"/>
      <c r="X12"/>
      <c r="Y12"/>
      <c r="Z12"/>
      <c r="AA12"/>
    </row>
    <row r="13" spans="8:27" ht="17.25" customHeight="1">
      <c r="H13" s="19"/>
      <c r="S13"/>
      <c r="T13"/>
      <c r="U13"/>
      <c r="V13"/>
      <c r="W13"/>
      <c r="X13"/>
      <c r="Y13"/>
      <c r="Z13"/>
      <c r="AA13"/>
    </row>
    <row r="14" spans="5:27" ht="17.25" customHeight="1">
      <c r="E14" s="2"/>
      <c r="F14" s="2"/>
      <c r="H14" s="19"/>
      <c r="S14"/>
      <c r="T14"/>
      <c r="U14"/>
      <c r="V14"/>
      <c r="W14"/>
      <c r="X14"/>
      <c r="Y14"/>
      <c r="Z14"/>
      <c r="AA14"/>
    </row>
    <row r="15" spans="2:27" ht="22.5">
      <c r="B15"/>
      <c r="C15"/>
      <c r="D15"/>
      <c r="H15" s="19"/>
      <c r="S15"/>
      <c r="T15"/>
      <c r="U15"/>
      <c r="V15"/>
      <c r="W15"/>
      <c r="X15"/>
      <c r="Y15"/>
      <c r="Z15"/>
      <c r="AA15"/>
    </row>
    <row r="16" spans="2:27" ht="15.75" customHeight="1">
      <c r="B16"/>
      <c r="C16"/>
      <c r="D16"/>
      <c r="H16" s="19"/>
      <c r="V16"/>
      <c r="W16"/>
      <c r="X16"/>
      <c r="Y16"/>
      <c r="Z16"/>
      <c r="AA16"/>
    </row>
    <row r="17" spans="5:27" ht="17.25" customHeight="1">
      <c r="E17" s="2"/>
      <c r="F17" s="2"/>
      <c r="H17" s="19"/>
      <c r="V17"/>
      <c r="W17"/>
      <c r="X17"/>
      <c r="Y17"/>
      <c r="Z17"/>
      <c r="AA17"/>
    </row>
    <row r="18" spans="5:27" ht="17.25" customHeight="1">
      <c r="E18" s="2"/>
      <c r="F18" s="2"/>
      <c r="H18" s="19"/>
      <c r="V18"/>
      <c r="W18"/>
      <c r="X18"/>
      <c r="Y18"/>
      <c r="Z18"/>
      <c r="AA18"/>
    </row>
    <row r="19" spans="5:27" ht="17.25" customHeight="1">
      <c r="E19" s="2"/>
      <c r="F19" s="2"/>
      <c r="H19" s="19"/>
      <c r="V19"/>
      <c r="W19"/>
      <c r="X19"/>
      <c r="Y19"/>
      <c r="Z19"/>
      <c r="AA19"/>
    </row>
    <row r="20" spans="5:27" ht="17.25" customHeight="1">
      <c r="E20" s="2"/>
      <c r="F20" s="2"/>
      <c r="H20" s="19"/>
      <c r="V20"/>
      <c r="W20"/>
      <c r="X20"/>
      <c r="Y20"/>
      <c r="Z20"/>
      <c r="AA20"/>
    </row>
    <row r="21" spans="5:27" ht="17.25" customHeight="1">
      <c r="E21" s="2"/>
      <c r="F21" s="2"/>
      <c r="H21" s="19"/>
      <c r="V21"/>
      <c r="W21"/>
      <c r="X21"/>
      <c r="Y21"/>
      <c r="Z21"/>
      <c r="AA21"/>
    </row>
    <row r="22" spans="5:27" ht="17.25" customHeight="1">
      <c r="E22" s="2"/>
      <c r="F22" s="2"/>
      <c r="H22" s="19"/>
      <c r="V22"/>
      <c r="W22"/>
      <c r="X22"/>
      <c r="Y22"/>
      <c r="Z22"/>
      <c r="AA22"/>
    </row>
    <row r="23" spans="5:27" ht="17.25" customHeight="1">
      <c r="E23" s="2"/>
      <c r="F23" s="2"/>
      <c r="H23" s="19"/>
      <c r="V23"/>
      <c r="W23"/>
      <c r="X23"/>
      <c r="Y23"/>
      <c r="Z23"/>
      <c r="AA23"/>
    </row>
    <row r="24" spans="5:27" ht="17.25" customHeight="1">
      <c r="E24" s="2"/>
      <c r="F24" s="2"/>
      <c r="H24" s="19"/>
      <c r="V24"/>
      <c r="W24"/>
      <c r="X24"/>
      <c r="Y24"/>
      <c r="Z24"/>
      <c r="AA24"/>
    </row>
    <row r="25" spans="2:27" ht="17.25" customHeight="1">
      <c r="B25"/>
      <c r="C25"/>
      <c r="D25"/>
      <c r="H25" s="19"/>
      <c r="V25"/>
      <c r="W25"/>
      <c r="X25"/>
      <c r="Y25"/>
      <c r="Z25"/>
      <c r="AA25"/>
    </row>
    <row r="26" spans="2:27" ht="17.25" customHeight="1">
      <c r="B26"/>
      <c r="C26"/>
      <c r="D26"/>
      <c r="H26" s="19"/>
      <c r="V26"/>
      <c r="W26"/>
      <c r="X26"/>
      <c r="Y26"/>
      <c r="Z26"/>
      <c r="AA26"/>
    </row>
    <row r="27" spans="2:27" ht="12.75" customHeight="1">
      <c r="B27"/>
      <c r="C27"/>
      <c r="D27"/>
      <c r="H27" s="19"/>
      <c r="V27"/>
      <c r="W27"/>
      <c r="X27"/>
      <c r="Y27"/>
      <c r="Z27"/>
      <c r="AA27"/>
    </row>
    <row r="28" spans="2:27" ht="17.25" customHeight="1">
      <c r="B28"/>
      <c r="C28"/>
      <c r="D28"/>
      <c r="H28" s="19"/>
      <c r="R28"/>
      <c r="V28"/>
      <c r="W28"/>
      <c r="X28"/>
      <c r="Y28"/>
      <c r="Z28"/>
      <c r="AA28"/>
    </row>
    <row r="29" spans="2:27" ht="22.5">
      <c r="B29"/>
      <c r="C29"/>
      <c r="D29"/>
      <c r="H29" s="19"/>
      <c r="R29"/>
      <c r="T29"/>
      <c r="U29"/>
      <c r="V29"/>
      <c r="W29"/>
      <c r="X29"/>
      <c r="Y29"/>
      <c r="Z29"/>
      <c r="AA29"/>
    </row>
    <row r="30" spans="2:27" ht="18.75" customHeight="1">
      <c r="B30" s="12" t="s">
        <v>15</v>
      </c>
      <c r="C30" s="12"/>
      <c r="D30" s="51" t="s">
        <v>16</v>
      </c>
      <c r="E30" s="51" t="s">
        <v>1</v>
      </c>
      <c r="F30" s="51" t="s">
        <v>2</v>
      </c>
      <c r="H30" s="19"/>
      <c r="R30"/>
      <c r="T30"/>
      <c r="U30"/>
      <c r="V30"/>
      <c r="W30" s="51"/>
      <c r="X30" s="51"/>
      <c r="Y30"/>
      <c r="Z30"/>
      <c r="AA30"/>
    </row>
    <row r="31" spans="2:27" ht="18.75" customHeight="1">
      <c r="B31" s="2" t="s">
        <v>17</v>
      </c>
      <c r="D31" s="60">
        <f>Data!B5</f>
        <v>7008.2</v>
      </c>
      <c r="E31" s="6">
        <f>Data!C5</f>
        <v>7865</v>
      </c>
      <c r="F31" s="50">
        <f>Data!D5</f>
        <v>0.20529887757765597</v>
      </c>
      <c r="H31" s="19"/>
      <c r="R31"/>
      <c r="U31"/>
      <c r="V31"/>
      <c r="W31" s="6"/>
      <c r="X31" s="50"/>
      <c r="Y31"/>
      <c r="Z31"/>
      <c r="AA31"/>
    </row>
    <row r="32" spans="2:27" ht="18.75" customHeight="1">
      <c r="B32" s="2" t="s">
        <v>18</v>
      </c>
      <c r="D32" s="60">
        <f>Data!B6</f>
        <v>3781</v>
      </c>
      <c r="E32" s="6">
        <f>Data!C6</f>
        <v>4278</v>
      </c>
      <c r="F32" s="50">
        <f>Data!D6</f>
        <v>0.11166797180892718</v>
      </c>
      <c r="G32" s="19"/>
      <c r="H32" s="19"/>
      <c r="R32"/>
      <c r="U32" s="18"/>
      <c r="V32" s="18"/>
      <c r="W32" s="6"/>
      <c r="X32" s="50"/>
      <c r="Y32"/>
      <c r="Z32"/>
      <c r="AA32"/>
    </row>
    <row r="33" spans="2:24" ht="18.75" customHeight="1">
      <c r="B33" s="2" t="s">
        <v>19</v>
      </c>
      <c r="D33" s="60">
        <f>Data!B7</f>
        <v>8042.33</v>
      </c>
      <c r="E33" s="6">
        <f>Data!C7</f>
        <v>9851</v>
      </c>
      <c r="F33" s="50">
        <f>Data!D7</f>
        <v>0.25713912816497</v>
      </c>
      <c r="H33" s="18"/>
      <c r="R33"/>
      <c r="U33"/>
      <c r="V33"/>
      <c r="W33" s="6"/>
      <c r="X33" s="50"/>
    </row>
    <row r="34" spans="2:25" ht="18.75" customHeight="1">
      <c r="B34" s="2" t="s">
        <v>20</v>
      </c>
      <c r="D34" s="60">
        <f>Data!B8</f>
        <v>9088.93</v>
      </c>
      <c r="E34" s="6">
        <f>Data!C8</f>
        <v>11404</v>
      </c>
      <c r="F34" s="50">
        <f>Data!D8</f>
        <v>0.29767684677629863</v>
      </c>
      <c r="H34" s="19"/>
      <c r="R34"/>
      <c r="U34"/>
      <c r="V34"/>
      <c r="W34" s="6"/>
      <c r="X34" s="50"/>
      <c r="Y34"/>
    </row>
    <row r="35" spans="2:25" ht="18.75" customHeight="1">
      <c r="B35" s="2" t="s">
        <v>22</v>
      </c>
      <c r="D35" s="60">
        <f>Data!B9</f>
        <v>27920.46</v>
      </c>
      <c r="E35" s="6">
        <f>Data!C9</f>
        <v>33398</v>
      </c>
      <c r="F35" s="50">
        <f>Data!D9</f>
        <v>0.8717828243278517</v>
      </c>
      <c r="H35" s="19"/>
      <c r="R35"/>
      <c r="U35"/>
      <c r="V35"/>
      <c r="W35" s="6"/>
      <c r="X35" s="50"/>
      <c r="Y35"/>
    </row>
    <row r="36" spans="2:25" ht="18.75" customHeight="1">
      <c r="B36" s="2" t="s">
        <v>24</v>
      </c>
      <c r="D36" s="60">
        <f>Data!B10</f>
        <v>3367.58</v>
      </c>
      <c r="E36" s="6">
        <f>Data!C10</f>
        <v>4912</v>
      </c>
      <c r="F36" s="50">
        <f>Data!D10</f>
        <v>0.12821717567214827</v>
      </c>
      <c r="H36" s="19"/>
      <c r="R36"/>
      <c r="U36"/>
      <c r="V36"/>
      <c r="W36" s="6"/>
      <c r="X36" s="50"/>
      <c r="Y36"/>
    </row>
    <row r="37" spans="4:25" ht="18.75" customHeight="1">
      <c r="D37" s="60"/>
      <c r="E37" s="2"/>
      <c r="F37" s="2"/>
      <c r="H37" s="19"/>
      <c r="R37"/>
      <c r="U37"/>
      <c r="V37"/>
      <c r="W37" s="6"/>
      <c r="X37" s="50"/>
      <c r="Y37"/>
    </row>
    <row r="38" spans="2:24" ht="18.75" customHeight="1">
      <c r="B38" s="12" t="s">
        <v>26</v>
      </c>
      <c r="C38" s="12"/>
      <c r="D38" s="60"/>
      <c r="E38" s="2"/>
      <c r="F38" s="2"/>
      <c r="H38" s="19"/>
      <c r="R38"/>
      <c r="U38"/>
      <c r="V38"/>
      <c r="W38" s="6"/>
      <c r="X38" s="50"/>
    </row>
    <row r="39" spans="2:24" ht="18.75" customHeight="1">
      <c r="B39" s="2" t="s">
        <v>27</v>
      </c>
      <c r="D39" s="60">
        <f>Data!B14</f>
        <v>13781.5</v>
      </c>
      <c r="E39" s="6">
        <f>Data!C14</f>
        <v>17020</v>
      </c>
      <c r="F39" s="50">
        <f>Data!D14</f>
        <v>0.4442704254763769</v>
      </c>
      <c r="H39" s="19"/>
      <c r="R39"/>
      <c r="U39"/>
      <c r="V39"/>
      <c r="W39" s="6"/>
      <c r="X39" s="50"/>
    </row>
    <row r="40" spans="2:26" s="11" customFormat="1" ht="18.75" customHeight="1">
      <c r="B40" s="2" t="s">
        <v>28</v>
      </c>
      <c r="C40" s="2"/>
      <c r="D40" s="60">
        <f>Data!B15</f>
        <v>17506.55</v>
      </c>
      <c r="E40" s="6">
        <f>Data!C15</f>
        <v>21290</v>
      </c>
      <c r="F40" s="50">
        <f>Data!D15</f>
        <v>0.555729574523623</v>
      </c>
      <c r="G40" s="2"/>
      <c r="H40" s="19"/>
      <c r="R40"/>
      <c r="T40" s="2"/>
      <c r="U40"/>
      <c r="V40"/>
      <c r="W40" s="6"/>
      <c r="X40" s="50"/>
      <c r="Y40"/>
      <c r="Z40"/>
    </row>
    <row r="41" spans="2:26" s="19" customFormat="1" ht="18.75" customHeight="1">
      <c r="B41" s="2"/>
      <c r="C41" s="2"/>
      <c r="D41" s="60"/>
      <c r="E41" s="2"/>
      <c r="F41" s="2"/>
      <c r="G41" s="2"/>
      <c r="U41"/>
      <c r="V41"/>
      <c r="W41"/>
      <c r="X41"/>
      <c r="Y41"/>
      <c r="Z41"/>
    </row>
    <row r="42" spans="2:26" ht="18.75" customHeight="1">
      <c r="B42" s="12" t="s">
        <v>22</v>
      </c>
      <c r="C42" s="12"/>
      <c r="D42" s="61"/>
      <c r="E42" s="8"/>
      <c r="F42" s="8"/>
      <c r="H42" s="19"/>
      <c r="R42" s="19"/>
      <c r="U42"/>
      <c r="V42"/>
      <c r="W42"/>
      <c r="X42"/>
      <c r="Y42"/>
      <c r="Z42"/>
    </row>
    <row r="43" spans="2:26" ht="18.75" customHeight="1">
      <c r="B43" s="2" t="s">
        <v>27</v>
      </c>
      <c r="D43" s="60">
        <f>Data!B25</f>
        <v>12585.8</v>
      </c>
      <c r="E43" s="6">
        <f>Data!C25</f>
        <v>15193</v>
      </c>
      <c r="F43" s="50">
        <f>Data!D25</f>
        <v>0.4549074794897898</v>
      </c>
      <c r="H43" s="11"/>
      <c r="R43" s="19"/>
      <c r="U43"/>
      <c r="V43"/>
      <c r="W43"/>
      <c r="X43"/>
      <c r="Y43"/>
      <c r="Z43"/>
    </row>
    <row r="44" spans="2:26" ht="18.75" customHeight="1">
      <c r="B44" s="2" t="s">
        <v>28</v>
      </c>
      <c r="D44" s="60">
        <f>Data!B26</f>
        <v>15334.66667</v>
      </c>
      <c r="E44" s="6">
        <f>Data!C26</f>
        <v>18205</v>
      </c>
      <c r="F44" s="50">
        <f>Data!D26</f>
        <v>0.5450925205102102</v>
      </c>
      <c r="H44" s="19"/>
      <c r="R44" s="19"/>
      <c r="U44"/>
      <c r="V44"/>
      <c r="W44"/>
      <c r="X44"/>
      <c r="Y44"/>
      <c r="Z44"/>
    </row>
    <row r="45" spans="2:26" ht="18.75" customHeight="1">
      <c r="B45"/>
      <c r="C45"/>
      <c r="D45"/>
      <c r="U45"/>
      <c r="V45"/>
      <c r="W45"/>
      <c r="X45"/>
      <c r="Y45"/>
      <c r="Z45"/>
    </row>
    <row r="46" spans="2:26" ht="18.75" customHeight="1">
      <c r="B46" s="2" t="s">
        <v>35</v>
      </c>
      <c r="D46" s="60">
        <f>Data!B28</f>
        <v>10789.2</v>
      </c>
      <c r="E46" s="6">
        <f>Data!C28</f>
        <v>12143</v>
      </c>
      <c r="F46" s="50">
        <f>Data!D28</f>
        <v>0.36358464578717287</v>
      </c>
      <c r="U46"/>
      <c r="V46"/>
      <c r="W46"/>
      <c r="X46"/>
      <c r="Y46"/>
      <c r="Z46"/>
    </row>
    <row r="47" spans="2:26" ht="18.75" customHeight="1">
      <c r="B47" s="2" t="s">
        <v>37</v>
      </c>
      <c r="D47" s="60">
        <f>Data!B29</f>
        <v>17131.260000000002</v>
      </c>
      <c r="E47" s="6">
        <f>Data!C29</f>
        <v>21255</v>
      </c>
      <c r="F47" s="50">
        <f>Data!D29</f>
        <v>0.6364153542128271</v>
      </c>
      <c r="H47" s="12"/>
      <c r="U47"/>
      <c r="V47"/>
      <c r="W47"/>
      <c r="X47"/>
      <c r="Y47"/>
      <c r="Z47"/>
    </row>
    <row r="48" spans="2:26" ht="18.75" customHeight="1">
      <c r="B48"/>
      <c r="C48"/>
      <c r="D48"/>
      <c r="U48"/>
      <c r="V48"/>
      <c r="W48"/>
      <c r="X48"/>
      <c r="Y48"/>
      <c r="Z48"/>
    </row>
    <row r="49" spans="2:26" ht="18.75" customHeight="1">
      <c r="B49" s="2" t="s">
        <v>40</v>
      </c>
      <c r="D49" s="62">
        <f>Data!B37</f>
        <v>25220.59</v>
      </c>
      <c r="E49" s="30">
        <f>Data!C37</f>
        <v>27993</v>
      </c>
      <c r="F49" s="52"/>
      <c r="U49"/>
      <c r="V49"/>
      <c r="W49"/>
      <c r="X49"/>
      <c r="Y49"/>
      <c r="Z49"/>
    </row>
    <row r="50" spans="2:26" ht="18.75" customHeight="1">
      <c r="B50" s="2" t="s">
        <v>41</v>
      </c>
      <c r="D50" s="62">
        <f>Data!B38</f>
        <v>11261.869999999999</v>
      </c>
      <c r="E50" s="30">
        <f>Data!C38</f>
        <v>12569</v>
      </c>
      <c r="F50" s="64">
        <f>Data!D38</f>
        <v>0.4490051084199621</v>
      </c>
      <c r="U50"/>
      <c r="V50"/>
      <c r="W50"/>
      <c r="X50"/>
      <c r="Y50"/>
      <c r="Z50"/>
    </row>
    <row r="51" spans="2:26" ht="18.75" customHeight="1">
      <c r="B51" s="2" t="s">
        <v>43</v>
      </c>
      <c r="D51" s="62">
        <f>Data!B39</f>
        <v>13958.720000000001</v>
      </c>
      <c r="E51" s="30">
        <f>Data!C39</f>
        <v>15424</v>
      </c>
      <c r="F51" s="64">
        <f>Data!D39</f>
        <v>0.5509948915800379</v>
      </c>
      <c r="G51" s="19"/>
      <c r="U51"/>
      <c r="V51"/>
      <c r="W51"/>
      <c r="X51"/>
      <c r="Y51"/>
      <c r="Z51"/>
    </row>
    <row r="52" spans="2:26" ht="18.75" customHeight="1">
      <c r="B52"/>
      <c r="C52"/>
      <c r="D52"/>
      <c r="U52"/>
      <c r="V52"/>
      <c r="W52"/>
      <c r="X52"/>
      <c r="Y52"/>
      <c r="Z52"/>
    </row>
    <row r="53" spans="2:18" ht="18.75" customHeight="1">
      <c r="B53" s="2" t="s">
        <v>46</v>
      </c>
      <c r="D53" s="62">
        <f>Data!B46</f>
        <v>2699.87</v>
      </c>
      <c r="E53" s="30">
        <f>Data!C46</f>
        <v>5405</v>
      </c>
      <c r="F53" s="64"/>
      <c r="R53"/>
    </row>
    <row r="54" spans="2:6" ht="18.75" customHeight="1">
      <c r="B54" s="2" t="s">
        <v>41</v>
      </c>
      <c r="D54" s="62">
        <f>Data!B47</f>
        <v>1323.93</v>
      </c>
      <c r="E54" s="30">
        <f>Data!C47</f>
        <v>2624</v>
      </c>
      <c r="F54" s="64">
        <f>Data!D47</f>
        <v>0.48547641073080483</v>
      </c>
    </row>
    <row r="55" spans="2:6" ht="18.75" customHeight="1">
      <c r="B55" s="2" t="s">
        <v>43</v>
      </c>
      <c r="D55" s="62">
        <f>Data!B48</f>
        <v>1375.9399999999998</v>
      </c>
      <c r="E55" s="30">
        <f>Data!C48</f>
        <v>2781</v>
      </c>
      <c r="F55" s="64">
        <f>Data!D48</f>
        <v>0.5145235892691952</v>
      </c>
    </row>
    <row r="59" spans="2:6" ht="18.75" customHeight="1">
      <c r="B59" s="12" t="s">
        <v>50</v>
      </c>
      <c r="C59"/>
      <c r="D59" s="51" t="s">
        <v>16</v>
      </c>
      <c r="E59" s="51" t="s">
        <v>1</v>
      </c>
      <c r="F59" s="69" t="s">
        <v>2</v>
      </c>
    </row>
    <row r="60" spans="2:12" ht="18.75" customHeight="1">
      <c r="B60" s="2" t="s">
        <v>27</v>
      </c>
      <c r="D60" s="62">
        <f>Data!B33</f>
        <v>1195.7</v>
      </c>
      <c r="E60" s="30">
        <f>Data!C33</f>
        <v>1827</v>
      </c>
      <c r="F60" s="64">
        <f>Data!D33</f>
        <v>0.37194625407166126</v>
      </c>
      <c r="K60" s="2"/>
      <c r="L60" s="2"/>
    </row>
    <row r="61" spans="2:12" ht="18.75" customHeight="1">
      <c r="B61" s="2" t="s">
        <v>28</v>
      </c>
      <c r="C61" s="19"/>
      <c r="D61" s="62">
        <f>Data!B34</f>
        <v>2171.88333</v>
      </c>
      <c r="E61" s="30">
        <f>Data!C34</f>
        <v>3085</v>
      </c>
      <c r="F61" s="64">
        <f>Data!D34</f>
        <v>0.6280537459283387</v>
      </c>
      <c r="K61" s="2"/>
      <c r="L61" s="2"/>
    </row>
    <row r="62" spans="2:6" ht="18.75" customHeight="1">
      <c r="B62"/>
      <c r="C62"/>
      <c r="D62" s="59"/>
      <c r="F62" s="52"/>
    </row>
    <row r="63" spans="2:6" ht="18.75" customHeight="1">
      <c r="B63" s="2" t="s">
        <v>40</v>
      </c>
      <c r="C63"/>
      <c r="D63" s="62">
        <f>Data!B41</f>
        <v>2330.25</v>
      </c>
      <c r="E63" s="30">
        <f>Data!C41</f>
        <v>2492</v>
      </c>
      <c r="F63" s="64"/>
    </row>
    <row r="64" spans="2:6" ht="18.75" customHeight="1">
      <c r="B64"/>
      <c r="C64" s="2" t="s">
        <v>27</v>
      </c>
      <c r="D64" s="62">
        <f>Data!B42</f>
        <v>789.03</v>
      </c>
      <c r="E64" s="30">
        <f>Data!C42</f>
        <v>885</v>
      </c>
      <c r="F64" s="64">
        <f>Data!D42</f>
        <v>0.35513643659711075</v>
      </c>
    </row>
    <row r="65" spans="2:6" ht="18.75" customHeight="1">
      <c r="B65"/>
      <c r="C65" s="2" t="s">
        <v>28</v>
      </c>
      <c r="D65" s="62">
        <f>Data!B43</f>
        <v>1541.22</v>
      </c>
      <c r="E65" s="30">
        <f>Data!C43</f>
        <v>1607</v>
      </c>
      <c r="F65" s="64">
        <f>Data!D43</f>
        <v>0.6448635634028892</v>
      </c>
    </row>
    <row r="66" spans="4:6" ht="18.75" customHeight="1">
      <c r="D66" s="59"/>
      <c r="F66" s="52"/>
    </row>
    <row r="67" spans="2:6" ht="18.75" customHeight="1">
      <c r="B67" s="2" t="s">
        <v>46</v>
      </c>
      <c r="C67"/>
      <c r="D67" s="62">
        <f>Data!B50</f>
        <v>1037.33</v>
      </c>
      <c r="E67" s="30">
        <f>Data!C50</f>
        <v>2420</v>
      </c>
      <c r="F67" s="64"/>
    </row>
    <row r="68" spans="2:6" ht="18.75" customHeight="1">
      <c r="B68"/>
      <c r="C68" s="2" t="s">
        <v>27</v>
      </c>
      <c r="D68" s="62">
        <f>Data!B51</f>
        <v>406.67</v>
      </c>
      <c r="E68" s="30">
        <f>Data!C51</f>
        <v>942</v>
      </c>
      <c r="F68" s="64">
        <f>Data!D51</f>
        <v>0.38925619834710745</v>
      </c>
    </row>
    <row r="69" spans="2:6" ht="18.75" customHeight="1">
      <c r="B69"/>
      <c r="C69" s="2" t="s">
        <v>28</v>
      </c>
      <c r="D69" s="62">
        <f>Data!B52</f>
        <v>630.6599999999999</v>
      </c>
      <c r="E69" s="30">
        <f>Data!C52</f>
        <v>1478</v>
      </c>
      <c r="F69" s="64">
        <f>Data!D52</f>
        <v>0.6107438016528925</v>
      </c>
    </row>
    <row r="70" spans="2:4" ht="18.75" customHeight="1">
      <c r="B70"/>
      <c r="C70"/>
      <c r="D70"/>
    </row>
    <row r="71" spans="2:4" ht="18.75" customHeight="1">
      <c r="B71"/>
      <c r="C71"/>
      <c r="D71"/>
    </row>
    <row r="72" spans="2:4" ht="18.75" customHeight="1">
      <c r="B72"/>
      <c r="C72"/>
      <c r="D72"/>
    </row>
    <row r="73" spans="2:4" ht="18.75" customHeight="1">
      <c r="B73"/>
      <c r="C73"/>
      <c r="D73"/>
    </row>
    <row r="74" spans="2:5" ht="18.75" customHeight="1">
      <c r="B74" s="12" t="s">
        <v>53</v>
      </c>
      <c r="D74" s="60"/>
      <c r="E74" s="2"/>
    </row>
    <row r="75" spans="2:5" ht="18.75" customHeight="1">
      <c r="B75" s="2" t="s">
        <v>22</v>
      </c>
      <c r="D75" s="60"/>
      <c r="E75" s="9">
        <f>Data!C19</f>
        <v>22.52</v>
      </c>
    </row>
    <row r="76" spans="2:5" ht="18.75" customHeight="1">
      <c r="B76" s="2" t="s">
        <v>24</v>
      </c>
      <c r="D76" s="60"/>
      <c r="E76" s="9">
        <f>Data!C20</f>
        <v>31.17</v>
      </c>
    </row>
    <row r="77" spans="2:5" ht="18.75" customHeight="1">
      <c r="B77" s="2" t="s">
        <v>54</v>
      </c>
      <c r="D77" s="60"/>
      <c r="E77" s="9">
        <f>Data!C21</f>
        <v>23.63</v>
      </c>
    </row>
    <row r="78" spans="2:4" ht="18.75" customHeight="1">
      <c r="B78"/>
      <c r="C78"/>
      <c r="D78"/>
    </row>
    <row r="79" spans="2:4" ht="18.75" customHeight="1">
      <c r="B79" s="4" t="s">
        <v>55</v>
      </c>
      <c r="C79"/>
      <c r="D79"/>
    </row>
    <row r="80" spans="2:4" ht="18.75" customHeight="1">
      <c r="B80"/>
      <c r="C80"/>
      <c r="D80"/>
    </row>
    <row r="81" spans="2:4" ht="18.75" customHeight="1">
      <c r="B81"/>
      <c r="C81"/>
      <c r="D81"/>
    </row>
    <row r="82" spans="2:4" ht="18.75" customHeight="1">
      <c r="B82"/>
      <c r="C82"/>
      <c r="D82"/>
    </row>
    <row r="83" spans="2:4" ht="18.75" customHeight="1">
      <c r="B83"/>
      <c r="C83"/>
      <c r="D83"/>
    </row>
    <row r="84" spans="2:4" ht="18.75" customHeight="1">
      <c r="B84"/>
      <c r="C84"/>
      <c r="D84"/>
    </row>
    <row r="85" spans="2:4" ht="18.75" customHeight="1">
      <c r="B85"/>
      <c r="C85"/>
      <c r="D85"/>
    </row>
    <row r="86" spans="2:6" ht="18.75" customHeight="1">
      <c r="B86" s="4"/>
      <c r="D86" s="18"/>
      <c r="E86" s="34"/>
      <c r="F86" s="8"/>
    </row>
    <row r="87" spans="2:4" ht="18.75" customHeight="1">
      <c r="B87"/>
      <c r="C87"/>
      <c r="D87"/>
    </row>
    <row r="88" spans="2:4" ht="18.75" customHeight="1">
      <c r="B88"/>
      <c r="C88"/>
      <c r="D88"/>
    </row>
    <row r="89" spans="2:4" ht="18.75" customHeight="1">
      <c r="B89"/>
      <c r="C89"/>
      <c r="D89"/>
    </row>
    <row r="90" spans="2:7" ht="18.75" customHeight="1">
      <c r="B90"/>
      <c r="C90"/>
      <c r="D90"/>
      <c r="G90"/>
    </row>
    <row r="91" spans="2:7" ht="18.75" customHeight="1">
      <c r="B91"/>
      <c r="C91"/>
      <c r="D91"/>
      <c r="G91"/>
    </row>
    <row r="92" spans="2:7" ht="18.75" customHeight="1">
      <c r="B92"/>
      <c r="C92"/>
      <c r="D92"/>
      <c r="G92"/>
    </row>
    <row r="93" spans="2:7" ht="18.75" customHeight="1">
      <c r="B93"/>
      <c r="C93"/>
      <c r="D93"/>
      <c r="G93"/>
    </row>
    <row r="94" spans="2:7" ht="18.75" customHeight="1">
      <c r="B94"/>
      <c r="C94"/>
      <c r="D94"/>
      <c r="G94"/>
    </row>
    <row r="95" spans="2:7" ht="18.75" customHeight="1">
      <c r="B95"/>
      <c r="C95"/>
      <c r="D95"/>
      <c r="G95"/>
    </row>
    <row r="96" spans="2:7" ht="18.75" customHeight="1">
      <c r="B96"/>
      <c r="C96"/>
      <c r="D96"/>
      <c r="G96"/>
    </row>
    <row r="97" spans="2:7" ht="18.75" customHeight="1">
      <c r="B97"/>
      <c r="C97"/>
      <c r="D97"/>
      <c r="G97"/>
    </row>
    <row r="98" spans="2:7" ht="18.75" customHeight="1">
      <c r="B98" s="18"/>
      <c r="C98" s="18"/>
      <c r="D98" s="18"/>
      <c r="E98" s="18"/>
      <c r="F98" s="18"/>
      <c r="G98" s="68"/>
    </row>
    <row r="99" spans="2:7" ht="18.75" customHeight="1">
      <c r="B99"/>
      <c r="C99"/>
      <c r="D99"/>
      <c r="G99"/>
    </row>
    <row r="100" spans="2:7" ht="18.75" customHeight="1">
      <c r="B100"/>
      <c r="C100"/>
      <c r="D100"/>
      <c r="G100"/>
    </row>
    <row r="101" ht="18.75" customHeight="1">
      <c r="G101"/>
    </row>
    <row r="102" spans="2:4" ht="18.75" customHeight="1">
      <c r="B102" s="90" t="s">
        <v>69</v>
      </c>
      <c r="C102" s="90"/>
      <c r="D102"/>
    </row>
    <row r="103" spans="2:6" ht="18.75" customHeight="1">
      <c r="B103" s="4" t="s">
        <v>70</v>
      </c>
      <c r="C103" s="4"/>
      <c r="D103"/>
      <c r="E103" s="51" t="s">
        <v>1</v>
      </c>
      <c r="F103" s="69" t="s">
        <v>2</v>
      </c>
    </row>
    <row r="104" spans="2:6" ht="18.75" customHeight="1">
      <c r="B104" s="2" t="s">
        <v>57</v>
      </c>
      <c r="D104"/>
      <c r="E104" s="6">
        <f>Data!B162</f>
        <v>5278</v>
      </c>
      <c r="F104" s="50">
        <f aca="true" t="shared" si="0" ref="F104:F112">E104/$F$9</f>
        <v>0.13777081701905508</v>
      </c>
    </row>
    <row r="105" spans="2:6" ht="18.75" customHeight="1">
      <c r="B105" s="2" t="s">
        <v>71</v>
      </c>
      <c r="D105"/>
      <c r="E105" s="6">
        <f>Data!B163</f>
        <v>6128</v>
      </c>
      <c r="F105" s="50">
        <f t="shared" si="0"/>
        <v>0.1599582354476638</v>
      </c>
    </row>
    <row r="106" spans="2:6" ht="18.75" customHeight="1">
      <c r="B106" s="2" t="s">
        <v>59</v>
      </c>
      <c r="D106"/>
      <c r="E106" s="6">
        <f>Data!B164</f>
        <v>6840</v>
      </c>
      <c r="F106" s="50">
        <f t="shared" si="0"/>
        <v>0.17854346123727485</v>
      </c>
    </row>
    <row r="107" spans="2:6" ht="18.75" customHeight="1">
      <c r="B107" s="2" t="s">
        <v>61</v>
      </c>
      <c r="D107"/>
      <c r="E107" s="6">
        <f>Data!B165</f>
        <v>1426</v>
      </c>
      <c r="F107" s="50">
        <f t="shared" si="0"/>
        <v>0.03722265726964239</v>
      </c>
    </row>
    <row r="108" spans="2:6" ht="18.75" customHeight="1">
      <c r="B108" s="2" t="s">
        <v>63</v>
      </c>
      <c r="D108"/>
      <c r="E108" s="6">
        <f>Data!B166</f>
        <v>3901</v>
      </c>
      <c r="F108" s="50">
        <f t="shared" si="0"/>
        <v>0.10182719916470895</v>
      </c>
    </row>
    <row r="109" spans="2:6" ht="18.75" customHeight="1">
      <c r="B109" s="2" t="s">
        <v>65</v>
      </c>
      <c r="D109"/>
      <c r="E109" s="6">
        <f>Data!B167</f>
        <v>2217</v>
      </c>
      <c r="F109" s="50">
        <f t="shared" si="0"/>
        <v>0.05787000783085356</v>
      </c>
    </row>
    <row r="110" spans="2:6" ht="18.75" customHeight="1">
      <c r="B110" s="2" t="s">
        <v>66</v>
      </c>
      <c r="D110"/>
      <c r="E110" s="6">
        <f>Data!B168</f>
        <v>2989</v>
      </c>
      <c r="F110" s="50">
        <f t="shared" si="0"/>
        <v>0.07802140433307231</v>
      </c>
    </row>
    <row r="111" spans="2:6" ht="18.75" customHeight="1">
      <c r="B111" s="2" t="s">
        <v>67</v>
      </c>
      <c r="D111"/>
      <c r="E111" s="6">
        <f>Data!B169</f>
        <v>6532</v>
      </c>
      <c r="F111" s="50">
        <f t="shared" si="0"/>
        <v>0.17050378491255547</v>
      </c>
    </row>
    <row r="112" spans="2:7" ht="18.75" customHeight="1">
      <c r="B112" s="2" t="s">
        <v>72</v>
      </c>
      <c r="D112"/>
      <c r="E112" s="6">
        <f>Data!B170</f>
        <v>2999</v>
      </c>
      <c r="F112" s="50">
        <f t="shared" si="0"/>
        <v>0.07828243278517358</v>
      </c>
      <c r="G112"/>
    </row>
    <row r="113" spans="3:7" ht="18.75" customHeight="1">
      <c r="C113" s="38"/>
      <c r="D113"/>
      <c r="G113"/>
    </row>
    <row r="114" spans="2:6" ht="18.75" customHeight="1">
      <c r="B114" s="38" t="s">
        <v>49</v>
      </c>
      <c r="C114" s="38"/>
      <c r="E114" s="5"/>
      <c r="F114" s="5"/>
    </row>
    <row r="115" spans="2:6" ht="18.75" customHeight="1">
      <c r="B115" s="40"/>
      <c r="C115" s="40"/>
      <c r="E115" s="5"/>
      <c r="F115" s="5"/>
    </row>
    <row r="116" spans="2:6" ht="18.75" customHeight="1">
      <c r="B116" s="40"/>
      <c r="C116" s="40"/>
      <c r="E116" s="5"/>
      <c r="F116" s="5"/>
    </row>
    <row r="117" spans="5:6" ht="18.75" customHeight="1">
      <c r="E117" s="5"/>
      <c r="F117" s="5"/>
    </row>
    <row r="118" spans="5:6" ht="18.75" customHeight="1">
      <c r="E118" s="5"/>
      <c r="F118" s="5"/>
    </row>
  </sheetData>
  <sheetProtection/>
  <printOptions/>
  <pageMargins left="0.18" right="0.21" top="0.61" bottom="0.44" header="0.27" footer="0.21"/>
  <pageSetup horizontalDpi="300" verticalDpi="3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0"/>
  <sheetViews>
    <sheetView showGridLines="0" zoomScalePageLayoutView="0" workbookViewId="0" topLeftCell="A1">
      <selection activeCell="H6" sqref="H6"/>
    </sheetView>
  </sheetViews>
  <sheetFormatPr defaultColWidth="9.140625" defaultRowHeight="18.75" customHeight="1"/>
  <cols>
    <col min="1" max="1" width="7.00390625" style="2" customWidth="1"/>
    <col min="2" max="2" width="9.140625" style="2" customWidth="1"/>
    <col min="3" max="3" width="19.28125" style="2" customWidth="1"/>
    <col min="4" max="4" width="9.421875" style="2" customWidth="1"/>
    <col min="5" max="5" width="16.57421875" style="2" customWidth="1"/>
    <col min="6" max="6" width="16.28125" style="2" customWidth="1"/>
    <col min="7" max="7" width="13.28125" style="2" customWidth="1"/>
    <col min="8" max="8" width="20.421875" style="2" customWidth="1"/>
    <col min="9" max="9" width="4.57421875" style="2" customWidth="1"/>
    <col min="10" max="10" width="16.421875" style="2" customWidth="1"/>
    <col min="11" max="11" width="14.7109375" style="2" customWidth="1"/>
    <col min="12" max="12" width="13.57421875" style="2" customWidth="1"/>
    <col min="13" max="13" width="2.28125" style="2" customWidth="1"/>
    <col min="14" max="19" width="9.140625" style="2" customWidth="1"/>
    <col min="20" max="20" width="15.7109375" style="2" customWidth="1"/>
    <col min="21" max="16384" width="9.140625" style="2" customWidth="1"/>
  </cols>
  <sheetData>
    <row r="1" spans="2:22" ht="17.25" customHeight="1">
      <c r="B1"/>
      <c r="C1"/>
      <c r="D1"/>
      <c r="E1"/>
      <c r="F1"/>
      <c r="G1" s="19"/>
      <c r="M1"/>
      <c r="Q1"/>
      <c r="R1"/>
      <c r="S1"/>
      <c r="T1"/>
      <c r="U1"/>
      <c r="V1"/>
    </row>
    <row r="2" spans="2:22" ht="22.5">
      <c r="B2"/>
      <c r="C2"/>
      <c r="D2"/>
      <c r="E2"/>
      <c r="F2"/>
      <c r="G2" s="19"/>
      <c r="M2"/>
      <c r="O2"/>
      <c r="P2"/>
      <c r="Q2"/>
      <c r="R2"/>
      <c r="S2"/>
      <c r="T2"/>
      <c r="U2"/>
      <c r="V2"/>
    </row>
    <row r="3" spans="1:22" ht="18.75" customHeight="1">
      <c r="A3" s="4"/>
      <c r="B3"/>
      <c r="C3"/>
      <c r="D3"/>
      <c r="E3"/>
      <c r="F3"/>
      <c r="G3" s="19"/>
      <c r="M3"/>
      <c r="O3"/>
      <c r="P3"/>
      <c r="Q3"/>
      <c r="R3" s="51"/>
      <c r="S3" s="51"/>
      <c r="T3"/>
      <c r="U3"/>
      <c r="V3"/>
    </row>
    <row r="4" spans="2:22" ht="18.75" customHeight="1">
      <c r="B4"/>
      <c r="C4"/>
      <c r="D4"/>
      <c r="E4"/>
      <c r="F4"/>
      <c r="G4" s="19"/>
      <c r="M4"/>
      <c r="P4"/>
      <c r="Q4"/>
      <c r="R4" s="6"/>
      <c r="S4" s="50"/>
      <c r="T4"/>
      <c r="U4"/>
      <c r="V4"/>
    </row>
    <row r="5" spans="2:22" ht="18.75" customHeight="1">
      <c r="B5" s="18"/>
      <c r="C5" s="19"/>
      <c r="D5" s="19"/>
      <c r="E5" s="51" t="s">
        <v>1</v>
      </c>
      <c r="F5" s="51" t="s">
        <v>2</v>
      </c>
      <c r="G5"/>
      <c r="M5"/>
      <c r="P5" s="18"/>
      <c r="Q5" s="18"/>
      <c r="R5" s="6"/>
      <c r="S5" s="50"/>
      <c r="T5"/>
      <c r="U5"/>
      <c r="V5"/>
    </row>
    <row r="6" spans="1:19" ht="18.75" customHeight="1">
      <c r="A6"/>
      <c r="B6" s="2" t="s">
        <v>60</v>
      </c>
      <c r="C6" s="19"/>
      <c r="D6" s="19"/>
      <c r="E6" s="6">
        <f>Data!B100</f>
        <v>6885</v>
      </c>
      <c r="F6" s="50">
        <f>Data!C100</f>
        <v>0.7881181318681318</v>
      </c>
      <c r="G6"/>
      <c r="M6"/>
      <c r="P6"/>
      <c r="Q6"/>
      <c r="R6" s="6"/>
      <c r="S6" s="50"/>
    </row>
    <row r="7" spans="1:20" ht="18.75" customHeight="1">
      <c r="A7"/>
      <c r="B7" s="2" t="s">
        <v>62</v>
      </c>
      <c r="C7" s="19"/>
      <c r="D7" s="19"/>
      <c r="E7" s="6">
        <f>Data!B101</f>
        <v>1851</v>
      </c>
      <c r="F7" s="50">
        <f>Data!C101</f>
        <v>0.21188186813186813</v>
      </c>
      <c r="G7"/>
      <c r="M7"/>
      <c r="P7"/>
      <c r="Q7"/>
      <c r="R7" s="6"/>
      <c r="S7" s="50"/>
      <c r="T7"/>
    </row>
    <row r="8" spans="1:20" ht="18.75" customHeight="1">
      <c r="A8"/>
      <c r="B8" s="4" t="s">
        <v>64</v>
      </c>
      <c r="C8" s="19"/>
      <c r="D8" s="19"/>
      <c r="E8" s="6">
        <f>Data!B99</f>
        <v>8736</v>
      </c>
      <c r="F8"/>
      <c r="G8"/>
      <c r="M8"/>
      <c r="P8"/>
      <c r="Q8"/>
      <c r="R8" s="6"/>
      <c r="S8" s="50"/>
      <c r="T8"/>
    </row>
    <row r="9" spans="1:20" ht="18.75" customHeight="1">
      <c r="A9"/>
      <c r="B9"/>
      <c r="C9"/>
      <c r="D9"/>
      <c r="E9"/>
      <c r="F9"/>
      <c r="G9"/>
      <c r="M9"/>
      <c r="P9"/>
      <c r="Q9"/>
      <c r="R9" s="6"/>
      <c r="S9" s="50"/>
      <c r="T9"/>
    </row>
    <row r="10" spans="1:20" ht="18.75" customHeight="1">
      <c r="A10"/>
      <c r="B10" s="4"/>
      <c r="C10" s="19"/>
      <c r="D10" s="19"/>
      <c r="E10" s="6"/>
      <c r="F10" s="50"/>
      <c r="G10"/>
      <c r="M10"/>
      <c r="P10"/>
      <c r="Q10"/>
      <c r="R10" s="6"/>
      <c r="S10" s="50"/>
      <c r="T10"/>
    </row>
    <row r="11" spans="1:19" ht="18.75" customHeight="1">
      <c r="A11"/>
      <c r="C11" s="19"/>
      <c r="D11" s="19"/>
      <c r="E11" s="6"/>
      <c r="F11" s="50"/>
      <c r="G11"/>
      <c r="M11"/>
      <c r="P11"/>
      <c r="Q11"/>
      <c r="R11" s="6"/>
      <c r="S11" s="50"/>
    </row>
    <row r="12" spans="1:19" ht="18.75" customHeight="1">
      <c r="A12"/>
      <c r="B12"/>
      <c r="C12"/>
      <c r="D12"/>
      <c r="E12"/>
      <c r="F12"/>
      <c r="G12"/>
      <c r="M12"/>
      <c r="P12"/>
      <c r="Q12"/>
      <c r="R12" s="6"/>
      <c r="S12" s="50"/>
    </row>
    <row r="13" spans="1:21" s="11" customFormat="1" ht="18.75" customHeight="1">
      <c r="A13"/>
      <c r="B13"/>
      <c r="C13"/>
      <c r="D13"/>
      <c r="E13"/>
      <c r="F13"/>
      <c r="G13"/>
      <c r="M13"/>
      <c r="O13" s="2"/>
      <c r="P13"/>
      <c r="Q13"/>
      <c r="R13" s="6"/>
      <c r="S13" s="50"/>
      <c r="T13"/>
      <c r="U13"/>
    </row>
    <row r="14" spans="1:21" s="19" customFormat="1" ht="18.75" customHeight="1">
      <c r="A14"/>
      <c r="B14"/>
      <c r="C14"/>
      <c r="D14"/>
      <c r="E14"/>
      <c r="F14"/>
      <c r="G14"/>
      <c r="P14"/>
      <c r="Q14"/>
      <c r="R14"/>
      <c r="S14"/>
      <c r="T14"/>
      <c r="U14"/>
    </row>
    <row r="15" spans="1:21" ht="18.75" customHeight="1">
      <c r="A15"/>
      <c r="B15"/>
      <c r="C15"/>
      <c r="D15"/>
      <c r="E15"/>
      <c r="F15"/>
      <c r="G15"/>
      <c r="M15" s="19"/>
      <c r="P15"/>
      <c r="Q15"/>
      <c r="R15"/>
      <c r="S15"/>
      <c r="T15"/>
      <c r="U15"/>
    </row>
    <row r="16" spans="1:21" ht="18.75" customHeight="1">
      <c r="A16"/>
      <c r="B16"/>
      <c r="C16"/>
      <c r="D16"/>
      <c r="E16"/>
      <c r="F16"/>
      <c r="G16"/>
      <c r="M16" s="19"/>
      <c r="P16"/>
      <c r="Q16"/>
      <c r="R16"/>
      <c r="S16"/>
      <c r="T16"/>
      <c r="U16"/>
    </row>
    <row r="17" spans="1:21" ht="18.75" customHeight="1">
      <c r="A17"/>
      <c r="B17"/>
      <c r="C17"/>
      <c r="D17"/>
      <c r="E17"/>
      <c r="F17"/>
      <c r="G17"/>
      <c r="M17" s="19"/>
      <c r="P17"/>
      <c r="Q17"/>
      <c r="R17"/>
      <c r="S17"/>
      <c r="T17"/>
      <c r="U17"/>
    </row>
    <row r="18" spans="2:21" ht="18.75" customHeight="1">
      <c r="B18"/>
      <c r="C18"/>
      <c r="D18"/>
      <c r="E18"/>
      <c r="F18"/>
      <c r="G18"/>
      <c r="P18"/>
      <c r="Q18"/>
      <c r="R18"/>
      <c r="S18"/>
      <c r="T18"/>
      <c r="U18"/>
    </row>
    <row r="19" spans="1:21" ht="18.75" customHeight="1">
      <c r="A19"/>
      <c r="B19"/>
      <c r="C19"/>
      <c r="D19"/>
      <c r="E19"/>
      <c r="F19"/>
      <c r="G19"/>
      <c r="P19"/>
      <c r="Q19"/>
      <c r="R19"/>
      <c r="S19"/>
      <c r="T19"/>
      <c r="U19"/>
    </row>
    <row r="20" spans="1:21" ht="18.75" customHeight="1">
      <c r="A20"/>
      <c r="B20"/>
      <c r="C20"/>
      <c r="D20"/>
      <c r="E20"/>
      <c r="F20"/>
      <c r="G20"/>
      <c r="P20"/>
      <c r="Q20"/>
      <c r="R20"/>
      <c r="S20"/>
      <c r="T20"/>
      <c r="U20"/>
    </row>
    <row r="21" spans="1:21" ht="18.75" customHeight="1">
      <c r="A21"/>
      <c r="B21"/>
      <c r="C21"/>
      <c r="D21"/>
      <c r="E21"/>
      <c r="F21"/>
      <c r="P21"/>
      <c r="Q21"/>
      <c r="R21"/>
      <c r="S21"/>
      <c r="T21"/>
      <c r="U21"/>
    </row>
    <row r="22" spans="1:21" ht="18.75" customHeight="1">
      <c r="A22"/>
      <c r="B22"/>
      <c r="C22"/>
      <c r="D22"/>
      <c r="E22"/>
      <c r="F22"/>
      <c r="P22"/>
      <c r="Q22"/>
      <c r="R22"/>
      <c r="S22"/>
      <c r="T22"/>
      <c r="U22"/>
    </row>
    <row r="23" spans="1:21" ht="18.75" customHeight="1">
      <c r="A23"/>
      <c r="B23"/>
      <c r="C23"/>
      <c r="D23"/>
      <c r="E23"/>
      <c r="F23"/>
      <c r="P23"/>
      <c r="Q23"/>
      <c r="R23"/>
      <c r="S23"/>
      <c r="T23"/>
      <c r="U23"/>
    </row>
    <row r="24" spans="1:21" ht="18.75" customHeight="1">
      <c r="A24"/>
      <c r="B24"/>
      <c r="C24"/>
      <c r="D24"/>
      <c r="E24"/>
      <c r="F24"/>
      <c r="P24"/>
      <c r="Q24"/>
      <c r="R24"/>
      <c r="S24"/>
      <c r="T24"/>
      <c r="U24"/>
    </row>
    <row r="25" spans="1:21" ht="18.75" customHeight="1">
      <c r="A25"/>
      <c r="B25"/>
      <c r="C25"/>
      <c r="D25"/>
      <c r="E25"/>
      <c r="F25"/>
      <c r="P25"/>
      <c r="Q25"/>
      <c r="R25"/>
      <c r="S25"/>
      <c r="T25"/>
      <c r="U25"/>
    </row>
    <row r="26" spans="1:13" ht="18.75" customHeight="1">
      <c r="A26"/>
      <c r="B26"/>
      <c r="C26"/>
      <c r="D26"/>
      <c r="E26"/>
      <c r="F26"/>
      <c r="M26"/>
    </row>
    <row r="27" spans="1:7" ht="18.75" customHeight="1">
      <c r="A27"/>
      <c r="B27"/>
      <c r="C27"/>
      <c r="D27"/>
      <c r="E27"/>
      <c r="F27"/>
      <c r="G27" s="18"/>
    </row>
    <row r="28" spans="1:7" ht="18.75" customHeight="1">
      <c r="A28"/>
      <c r="B28"/>
      <c r="C28"/>
      <c r="D28"/>
      <c r="E28"/>
      <c r="F28"/>
      <c r="G28" s="18"/>
    </row>
    <row r="29" spans="1:7" ht="18.75" customHeight="1">
      <c r="A29"/>
      <c r="C29"/>
      <c r="D29"/>
      <c r="E29"/>
      <c r="F29"/>
      <c r="G29" s="18"/>
    </row>
    <row r="30" spans="2:6" ht="18.75" customHeight="1">
      <c r="B30"/>
      <c r="C30"/>
      <c r="D30"/>
      <c r="E30"/>
      <c r="F30"/>
    </row>
    <row r="31" spans="2:7" ht="18.75" customHeight="1">
      <c r="B31" s="40" t="s">
        <v>73</v>
      </c>
      <c r="C31"/>
      <c r="D31"/>
      <c r="E31"/>
      <c r="F31"/>
      <c r="G31"/>
    </row>
    <row r="32" spans="2:7" ht="18.75" customHeight="1">
      <c r="B32"/>
      <c r="C32"/>
      <c r="D32"/>
      <c r="E32"/>
      <c r="F32"/>
      <c r="G32"/>
    </row>
    <row r="33" spans="2:7" ht="44.25" customHeight="1">
      <c r="B33" s="4" t="s">
        <v>51</v>
      </c>
      <c r="C33"/>
      <c r="E33" s="51" t="s">
        <v>1</v>
      </c>
      <c r="F33" s="51" t="s">
        <v>2</v>
      </c>
      <c r="G33"/>
    </row>
    <row r="34" spans="2:7" ht="18.75" customHeight="1">
      <c r="B34" s="2" t="str">
        <f>Data!A108</f>
        <v>General Psych</v>
      </c>
      <c r="C34"/>
      <c r="E34" s="6">
        <f>Data!B108</f>
        <v>686</v>
      </c>
      <c r="F34" s="50">
        <f>Data!C108</f>
        <v>0.09963689179375454</v>
      </c>
      <c r="G34" s="18"/>
    </row>
    <row r="35" spans="2:7" ht="18.75" customHeight="1">
      <c r="B35" s="2" t="str">
        <f>Data!A109</f>
        <v>Sociology</v>
      </c>
      <c r="C35"/>
      <c r="E35" s="6">
        <f>Data!B109</f>
        <v>505</v>
      </c>
      <c r="F35" s="50">
        <f>Data!C109</f>
        <v>0.07334785766158315</v>
      </c>
      <c r="G35" s="18"/>
    </row>
    <row r="36" spans="2:7" ht="18.75" customHeight="1">
      <c r="B36" s="2" t="str">
        <f>Data!A110</f>
        <v>Librl Studies</v>
      </c>
      <c r="C36"/>
      <c r="E36" s="6">
        <f>Data!B110</f>
        <v>421</v>
      </c>
      <c r="F36" s="50">
        <f>Data!C110</f>
        <v>0.061147421931735654</v>
      </c>
      <c r="G36" s="18"/>
    </row>
    <row r="37" spans="2:7" ht="18.75" customHeight="1">
      <c r="B37" s="2" t="str">
        <f>Data!A111</f>
        <v>Radio/Tv/Brdcs</v>
      </c>
      <c r="C37"/>
      <c r="E37" s="6">
        <f>Data!B111</f>
        <v>375</v>
      </c>
      <c r="F37" s="50">
        <f>Data!C111</f>
        <v>0.054466230936819175</v>
      </c>
      <c r="G37" s="18"/>
    </row>
    <row r="38" spans="2:7" ht="18.75" customHeight="1">
      <c r="B38" s="2" t="str">
        <f>Data!A112</f>
        <v>Orgnzt Sy Mgmt</v>
      </c>
      <c r="C38"/>
      <c r="E38" s="6">
        <f>Data!B112</f>
        <v>342</v>
      </c>
      <c r="F38" s="50">
        <f>Data!C112</f>
        <v>0.04967320261437908</v>
      </c>
      <c r="G38" s="18"/>
    </row>
    <row r="39" spans="2:7" ht="18.75" customHeight="1">
      <c r="B39" s="2" t="str">
        <f>Data!A113</f>
        <v>Finance</v>
      </c>
      <c r="C39"/>
      <c r="E39" s="6">
        <f>Data!B113</f>
        <v>332</v>
      </c>
      <c r="F39" s="50">
        <f>Data!C113</f>
        <v>0.04822076978939724</v>
      </c>
      <c r="G39" s="8"/>
    </row>
    <row r="40" spans="2:11" ht="18.75" customHeight="1">
      <c r="B40" s="2" t="str">
        <f>Data!A114</f>
        <v>Speech Commun</v>
      </c>
      <c r="C40"/>
      <c r="E40" s="6">
        <f>Data!B114</f>
        <v>295</v>
      </c>
      <c r="F40" s="50">
        <f>Data!C114</f>
        <v>0.042846768336964415</v>
      </c>
      <c r="G40" s="9"/>
      <c r="I40"/>
      <c r="J40"/>
      <c r="K40"/>
    </row>
    <row r="41" spans="2:7" ht="18.75" customHeight="1">
      <c r="B41" s="2" t="str">
        <f>Data!A115</f>
        <v>Kinesiology</v>
      </c>
      <c r="C41"/>
      <c r="E41" s="6">
        <f>Data!B115</f>
        <v>251</v>
      </c>
      <c r="F41" s="50">
        <f>Data!C115</f>
        <v>0.0364560639070443</v>
      </c>
      <c r="G41" s="9"/>
    </row>
    <row r="42" spans="2:7" ht="18.75" customHeight="1">
      <c r="B42" s="2" t="str">
        <f>Data!A116</f>
        <v>Art</v>
      </c>
      <c r="C42"/>
      <c r="E42" s="6">
        <f>Data!B116</f>
        <v>245</v>
      </c>
      <c r="F42" s="50">
        <f>Data!C116</f>
        <v>0.03558460421205519</v>
      </c>
      <c r="G42" s="9"/>
    </row>
    <row r="43" spans="2:7" ht="18.75" customHeight="1">
      <c r="B43" s="2" t="str">
        <f>Data!A117</f>
        <v>Accounting</v>
      </c>
      <c r="C43"/>
      <c r="E43" s="6">
        <f>Data!B117</f>
        <v>230</v>
      </c>
      <c r="F43" s="50">
        <f>Data!C117</f>
        <v>0.03340595497458242</v>
      </c>
      <c r="G43" s="9"/>
    </row>
    <row r="44" spans="2:7" ht="18.75" customHeight="1">
      <c r="B44" s="2" t="str">
        <f>Data!A118</f>
        <v>Other</v>
      </c>
      <c r="C44"/>
      <c r="E44" s="6">
        <f>Data!B118</f>
        <v>3203</v>
      </c>
      <c r="F44" s="50">
        <f>Data!C118</f>
        <v>0.4652142338416848</v>
      </c>
      <c r="G44" s="9"/>
    </row>
    <row r="45" spans="2:7" ht="18.75" customHeight="1">
      <c r="B45"/>
      <c r="C45"/>
      <c r="E45"/>
      <c r="F45"/>
      <c r="G45" s="9"/>
    </row>
    <row r="46" spans="2:7" ht="18.75" customHeight="1">
      <c r="B46" s="4" t="s">
        <v>52</v>
      </c>
      <c r="C46" s="19"/>
      <c r="E46" s="51" t="s">
        <v>1</v>
      </c>
      <c r="F46" s="69" t="s">
        <v>2</v>
      </c>
      <c r="G46"/>
    </row>
    <row r="47" spans="2:7" ht="18.75" customHeight="1">
      <c r="B47" s="2" t="str">
        <f>Data!A122</f>
        <v>Public Admin</v>
      </c>
      <c r="C47" s="19"/>
      <c r="E47" s="6">
        <f>Data!B122</f>
        <v>314</v>
      </c>
      <c r="F47" s="50">
        <f>Data!C122</f>
        <v>0.16963803349540788</v>
      </c>
      <c r="G47" s="19"/>
    </row>
    <row r="48" spans="2:12" ht="18.75" customHeight="1">
      <c r="B48" s="2" t="str">
        <f>Data!A123</f>
        <v>Admin/Super</v>
      </c>
      <c r="C48" s="19"/>
      <c r="E48" s="6">
        <f>Data!B123</f>
        <v>156</v>
      </c>
      <c r="F48" s="50">
        <f>Data!C123</f>
        <v>0.08427876823338736</v>
      </c>
      <c r="G48" s="9"/>
      <c r="I48" s="18"/>
      <c r="J48" s="18"/>
      <c r="K48" s="18"/>
      <c r="L48" s="18"/>
    </row>
    <row r="49" spans="2:12" ht="18.75" customHeight="1">
      <c r="B49" s="2" t="str">
        <f>Data!A124</f>
        <v>Counseling</v>
      </c>
      <c r="C49" s="19"/>
      <c r="E49" s="6">
        <f>Data!B124</f>
        <v>123</v>
      </c>
      <c r="F49" s="50">
        <f>Data!C124</f>
        <v>0.06645056726094004</v>
      </c>
      <c r="G49" s="9"/>
      <c r="I49" s="18"/>
      <c r="J49" s="18"/>
      <c r="K49" s="18"/>
      <c r="L49" s="18"/>
    </row>
    <row r="50" spans="2:12" ht="18.75" customHeight="1">
      <c r="B50" s="2" t="str">
        <f>Data!A125</f>
        <v>Soc/Welfare</v>
      </c>
      <c r="C50" s="19"/>
      <c r="E50" s="6">
        <f>Data!B125</f>
        <v>97</v>
      </c>
      <c r="F50" s="50">
        <f>Data!C125</f>
        <v>0.05240410588870881</v>
      </c>
      <c r="G50" s="9"/>
      <c r="I50" s="18"/>
      <c r="J50" s="18"/>
      <c r="K50" s="18"/>
      <c r="L50" s="18"/>
    </row>
    <row r="51" spans="2:12" ht="18.75" customHeight="1">
      <c r="B51" s="2" t="str">
        <f>Data!A126</f>
        <v>Commun Disordr</v>
      </c>
      <c r="C51" s="19"/>
      <c r="E51" s="6">
        <f>Data!B126</f>
        <v>96</v>
      </c>
      <c r="F51" s="50">
        <f>Data!C126</f>
        <v>0.05186385737439222</v>
      </c>
      <c r="G51" s="9"/>
      <c r="I51" s="18"/>
      <c r="J51" s="18"/>
      <c r="K51" s="18"/>
      <c r="L51" s="18"/>
    </row>
    <row r="52" spans="2:12" ht="18.75" customHeight="1">
      <c r="B52" s="2" t="str">
        <f>Data!A127</f>
        <v>General Educ</v>
      </c>
      <c r="C52" s="19"/>
      <c r="E52" s="6">
        <f>Data!B127</f>
        <v>90</v>
      </c>
      <c r="F52" s="50">
        <f>Data!C127</f>
        <v>0.04862236628849271</v>
      </c>
      <c r="G52" s="9"/>
      <c r="I52" s="18"/>
      <c r="J52" s="18"/>
      <c r="K52" s="18"/>
      <c r="L52" s="18"/>
    </row>
    <row r="53" spans="2:12" ht="18.75" customHeight="1">
      <c r="B53" s="2" t="str">
        <f>Data!A128</f>
        <v>Eng Management</v>
      </c>
      <c r="C53" s="19"/>
      <c r="E53" s="6">
        <f>Data!B128</f>
        <v>86</v>
      </c>
      <c r="F53" s="50">
        <f>Data!C128</f>
        <v>0.046461372231226365</v>
      </c>
      <c r="G53" s="9"/>
      <c r="I53" s="18"/>
      <c r="J53" s="18"/>
      <c r="K53" s="18"/>
      <c r="L53" s="18"/>
    </row>
    <row r="54" spans="2:12" ht="18.75" customHeight="1">
      <c r="B54" s="2" t="str">
        <f>Data!A129</f>
        <v>Special Educ</v>
      </c>
      <c r="C54" s="19"/>
      <c r="E54" s="6">
        <f>Data!B129</f>
        <v>75</v>
      </c>
      <c r="F54" s="50">
        <f>Data!C129</f>
        <v>0.04051863857374392</v>
      </c>
      <c r="G54"/>
      <c r="I54" s="18"/>
      <c r="J54" s="18"/>
      <c r="K54" s="18"/>
      <c r="L54" s="18"/>
    </row>
    <row r="55" spans="2:12" ht="18.75" customHeight="1">
      <c r="B55" s="2" t="str">
        <f>Data!A130</f>
        <v>Business Admin</v>
      </c>
      <c r="C55" s="19"/>
      <c r="E55" s="6">
        <f>Data!B130</f>
        <v>68</v>
      </c>
      <c r="F55" s="50">
        <f>Data!C130</f>
        <v>0.036736898973527825</v>
      </c>
      <c r="G55" s="18"/>
      <c r="I55" s="18"/>
      <c r="J55" s="18"/>
      <c r="K55" s="18"/>
      <c r="L55" s="18"/>
    </row>
    <row r="56" spans="2:12" ht="18.75" customHeight="1">
      <c r="B56" s="2" t="str">
        <f>Data!A131</f>
        <v>English</v>
      </c>
      <c r="C56" s="19"/>
      <c r="E56" s="6">
        <f>Data!B131</f>
        <v>67</v>
      </c>
      <c r="F56" s="50">
        <f>Data!C131</f>
        <v>0.036196650459211235</v>
      </c>
      <c r="G56" s="18"/>
      <c r="I56" s="18"/>
      <c r="J56" s="18"/>
      <c r="K56" s="18"/>
      <c r="L56" s="18"/>
    </row>
    <row r="57" spans="2:12" ht="18.75" customHeight="1">
      <c r="B57" s="2" t="str">
        <f>Data!A132</f>
        <v>Other</v>
      </c>
      <c r="C57" s="19"/>
      <c r="E57" s="6">
        <f>Data!B132</f>
        <v>679</v>
      </c>
      <c r="F57" s="50">
        <f>Data!C132</f>
        <v>0.36682874122096165</v>
      </c>
      <c r="G57" s="8"/>
      <c r="I57" s="18"/>
      <c r="J57" s="18"/>
      <c r="K57" s="18"/>
      <c r="L57" s="18"/>
    </row>
    <row r="58" spans="6:12" ht="18.75" customHeight="1">
      <c r="F58" s="6"/>
      <c r="G58" s="9"/>
      <c r="I58" s="18"/>
      <c r="J58" s="18"/>
      <c r="K58" s="18"/>
      <c r="L58" s="18"/>
    </row>
    <row r="59" spans="2:12" ht="18.75" customHeight="1">
      <c r="B59"/>
      <c r="C59"/>
      <c r="E59"/>
      <c r="F59"/>
      <c r="G59" s="9"/>
      <c r="I59" s="18"/>
      <c r="J59" s="18"/>
      <c r="K59" s="18"/>
      <c r="L59" s="18"/>
    </row>
    <row r="60" spans="2:12" ht="18.75" customHeight="1">
      <c r="B60" s="4" t="s">
        <v>56</v>
      </c>
      <c r="C60"/>
      <c r="E60" s="51" t="s">
        <v>1</v>
      </c>
      <c r="F60" s="51" t="s">
        <v>2</v>
      </c>
      <c r="G60" s="9"/>
      <c r="I60" s="18"/>
      <c r="J60" s="18"/>
      <c r="K60" s="18"/>
      <c r="L60" s="18"/>
    </row>
    <row r="61" spans="2:12" ht="18.75" customHeight="1">
      <c r="B61" s="2" t="s">
        <v>57</v>
      </c>
      <c r="C61"/>
      <c r="E61" s="6">
        <f>Data!C162</f>
        <v>1342</v>
      </c>
      <c r="F61" s="50">
        <f aca="true" t="shared" si="0" ref="F61:F69">E61/$E$8</f>
        <v>0.15361721611721613</v>
      </c>
      <c r="G61"/>
      <c r="I61" s="18"/>
      <c r="J61" s="18"/>
      <c r="K61" s="18"/>
      <c r="L61" s="18"/>
    </row>
    <row r="62" spans="2:7" ht="18.75" customHeight="1">
      <c r="B62" s="2" t="s">
        <v>58</v>
      </c>
      <c r="C62"/>
      <c r="E62" s="6">
        <f>Data!C163</f>
        <v>1517</v>
      </c>
      <c r="F62" s="50">
        <f t="shared" si="0"/>
        <v>0.1736492673992674</v>
      </c>
      <c r="G62"/>
    </row>
    <row r="63" spans="2:6" ht="18.75" customHeight="1">
      <c r="B63" s="2" t="s">
        <v>59</v>
      </c>
      <c r="C63"/>
      <c r="E63" s="6">
        <f>Data!C164</f>
        <v>1444</v>
      </c>
      <c r="F63" s="50">
        <f t="shared" si="0"/>
        <v>0.1652930402930403</v>
      </c>
    </row>
    <row r="64" spans="2:7" ht="18.75" customHeight="1">
      <c r="B64" s="2" t="s">
        <v>61</v>
      </c>
      <c r="C64"/>
      <c r="E64" s="6">
        <f>Data!C165</f>
        <v>582</v>
      </c>
      <c r="F64" s="50">
        <f t="shared" si="0"/>
        <v>0.06662087912087912</v>
      </c>
      <c r="G64"/>
    </row>
    <row r="65" spans="2:7" ht="18.75" customHeight="1">
      <c r="B65" s="2" t="s">
        <v>63</v>
      </c>
      <c r="C65"/>
      <c r="E65" s="6">
        <f>Data!C166</f>
        <v>484</v>
      </c>
      <c r="F65" s="50">
        <f t="shared" si="0"/>
        <v>0.0554029304029304</v>
      </c>
      <c r="G65"/>
    </row>
    <row r="66" spans="2:7" ht="18.75" customHeight="1">
      <c r="B66" s="2" t="s">
        <v>65</v>
      </c>
      <c r="C66"/>
      <c r="E66" s="6">
        <f>Data!C167</f>
        <v>870</v>
      </c>
      <c r="F66" s="50">
        <f t="shared" si="0"/>
        <v>0.09958791208791208</v>
      </c>
      <c r="G66"/>
    </row>
    <row r="67" spans="2:7" ht="18.75" customHeight="1">
      <c r="B67" s="2" t="s">
        <v>66</v>
      </c>
      <c r="C67"/>
      <c r="E67" s="6">
        <f>Data!C168</f>
        <v>355</v>
      </c>
      <c r="F67" s="50">
        <f t="shared" si="0"/>
        <v>0.04063644688644689</v>
      </c>
      <c r="G67"/>
    </row>
    <row r="68" spans="2:7" ht="18.75" customHeight="1">
      <c r="B68" s="2" t="s">
        <v>67</v>
      </c>
      <c r="C68"/>
      <c r="E68" s="6">
        <f>Data!C169</f>
        <v>2134</v>
      </c>
      <c r="F68" s="50">
        <f t="shared" si="0"/>
        <v>0.24427655677655677</v>
      </c>
      <c r="G68"/>
    </row>
    <row r="69" spans="2:6" ht="18.75" customHeight="1">
      <c r="B69" s="2" t="s">
        <v>68</v>
      </c>
      <c r="C69"/>
      <c r="E69" s="6">
        <f>Data!C170</f>
        <v>8</v>
      </c>
      <c r="F69" s="50">
        <f t="shared" si="0"/>
        <v>0.0009157509157509158</v>
      </c>
    </row>
    <row r="70" spans="2:7" ht="18.75" customHeight="1">
      <c r="B70"/>
      <c r="C70"/>
      <c r="D70"/>
      <c r="E70"/>
      <c r="F70"/>
      <c r="G70"/>
    </row>
    <row r="71" spans="2:7" ht="18.75" customHeight="1">
      <c r="B71" s="4" t="s">
        <v>202</v>
      </c>
      <c r="C71"/>
      <c r="D71"/>
      <c r="E71"/>
      <c r="F71"/>
      <c r="G71"/>
    </row>
    <row r="72" spans="3:7" ht="18.75" customHeight="1">
      <c r="C72"/>
      <c r="D72"/>
      <c r="E72"/>
      <c r="F72"/>
      <c r="G72"/>
    </row>
    <row r="73" spans="2:7" ht="18.75" customHeight="1">
      <c r="B73"/>
      <c r="C73"/>
      <c r="D73"/>
      <c r="E73"/>
      <c r="F73"/>
      <c r="G73"/>
    </row>
    <row r="74" spans="2:7" ht="18.75" customHeight="1">
      <c r="B74"/>
      <c r="C74"/>
      <c r="D74"/>
      <c r="E74"/>
      <c r="F74"/>
      <c r="G74"/>
    </row>
    <row r="75" spans="2:7" ht="18.75" customHeight="1">
      <c r="B75"/>
      <c r="C75"/>
      <c r="D75"/>
      <c r="E75"/>
      <c r="F75"/>
      <c r="G75"/>
    </row>
    <row r="76" spans="2:7" ht="18.75" customHeight="1">
      <c r="B76"/>
      <c r="C76"/>
      <c r="D76"/>
      <c r="E76"/>
      <c r="F76"/>
      <c r="G76"/>
    </row>
    <row r="77" spans="2:7" ht="18.75" customHeight="1">
      <c r="B77"/>
      <c r="C77"/>
      <c r="D77"/>
      <c r="E77"/>
      <c r="F77"/>
      <c r="G77"/>
    </row>
    <row r="78" spans="2:7" ht="18.75" customHeight="1">
      <c r="B78"/>
      <c r="C78"/>
      <c r="D78"/>
      <c r="E78"/>
      <c r="F78"/>
      <c r="G78"/>
    </row>
    <row r="79" spans="2:7" ht="18.75" customHeight="1">
      <c r="B79"/>
      <c r="C79"/>
      <c r="D79"/>
      <c r="E79"/>
      <c r="F79"/>
      <c r="G79"/>
    </row>
    <row r="80" spans="2:7" ht="18.75" customHeight="1">
      <c r="B80"/>
      <c r="C80"/>
      <c r="D80"/>
      <c r="E80"/>
      <c r="F80"/>
      <c r="G80" s="18"/>
    </row>
    <row r="81" spans="2:7" ht="18.75" customHeight="1">
      <c r="B81"/>
      <c r="C81"/>
      <c r="D81"/>
      <c r="E81"/>
      <c r="F81"/>
      <c r="G81" s="18"/>
    </row>
    <row r="82" spans="2:7" ht="18.75" customHeight="1">
      <c r="B82"/>
      <c r="C82"/>
      <c r="D82"/>
      <c r="E82"/>
      <c r="F82"/>
      <c r="G82" s="18"/>
    </row>
    <row r="83" spans="2:7" ht="18.75" customHeight="1">
      <c r="B83"/>
      <c r="C83"/>
      <c r="D83"/>
      <c r="E83"/>
      <c r="F83"/>
      <c r="G83"/>
    </row>
    <row r="84" spans="2:7" ht="18.75" customHeight="1">
      <c r="B84"/>
      <c r="C84"/>
      <c r="D84"/>
      <c r="E84"/>
      <c r="F84"/>
      <c r="G84"/>
    </row>
    <row r="85" spans="2:7" ht="18.75" customHeight="1">
      <c r="B85"/>
      <c r="C85"/>
      <c r="D85"/>
      <c r="E85"/>
      <c r="F85"/>
      <c r="G85"/>
    </row>
    <row r="86" spans="2:7" ht="18.75" customHeight="1">
      <c r="B86"/>
      <c r="C86"/>
      <c r="D86"/>
      <c r="E86"/>
      <c r="F86"/>
      <c r="G86"/>
    </row>
    <row r="87" spans="2:7" ht="18.75" customHeight="1">
      <c r="B87" s="40" t="s">
        <v>73</v>
      </c>
      <c r="C87"/>
      <c r="D87"/>
      <c r="E87"/>
      <c r="F87"/>
      <c r="G87"/>
    </row>
    <row r="88" spans="2:8" ht="18.75" customHeight="1">
      <c r="B88"/>
      <c r="C88"/>
      <c r="D88"/>
      <c r="E88"/>
      <c r="F88"/>
      <c r="G88"/>
      <c r="H88" s="38"/>
    </row>
    <row r="89" spans="2:6" ht="18.75" customHeight="1">
      <c r="B89"/>
      <c r="C89"/>
      <c r="D89"/>
      <c r="E89"/>
      <c r="F89"/>
    </row>
    <row r="90" spans="2:5" ht="18.75" customHeight="1">
      <c r="B90"/>
      <c r="C90"/>
      <c r="D90"/>
      <c r="E90"/>
    </row>
  </sheetData>
  <sheetProtection/>
  <printOptions/>
  <pageMargins left="0.18" right="0.21" top="0.61" bottom="0.44" header="0.27" footer="0.21"/>
  <pageSetup horizontalDpi="300" verticalDpi="300" orientation="landscape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08"/>
  <sheetViews>
    <sheetView showGridLines="0" tabSelected="1" zoomScale="66" zoomScaleNormal="66" workbookViewId="0" topLeftCell="A16">
      <selection activeCell="N15" sqref="N15"/>
    </sheetView>
  </sheetViews>
  <sheetFormatPr defaultColWidth="9.140625" defaultRowHeight="18.75" customHeight="1"/>
  <cols>
    <col min="1" max="1" width="26.421875" style="2" customWidth="1"/>
    <col min="2" max="2" width="15.8515625" style="2" bestFit="1" customWidth="1"/>
    <col min="3" max="3" width="15.57421875" style="0" customWidth="1"/>
    <col min="4" max="4" width="13.00390625" style="0" bestFit="1" customWidth="1"/>
    <col min="5" max="5" width="6.8515625" style="2" customWidth="1"/>
    <col min="6" max="6" width="8.00390625" style="2" customWidth="1"/>
    <col min="7" max="7" width="2.8515625" style="2" customWidth="1"/>
    <col min="8" max="8" width="22.28125" style="2" customWidth="1"/>
    <col min="9" max="9" width="17.00390625" style="5" customWidth="1"/>
    <col min="10" max="10" width="15.8515625" style="5" customWidth="1"/>
    <col min="11" max="11" width="11.8515625" style="2" customWidth="1"/>
    <col min="12" max="12" width="17.28125" style="2" customWidth="1"/>
    <col min="13" max="13" width="9.140625" style="2" customWidth="1"/>
    <col min="14" max="14" width="19.28125" style="2" customWidth="1"/>
    <col min="15" max="15" width="9.421875" style="2" customWidth="1"/>
    <col min="16" max="16" width="16.57421875" style="2" customWidth="1"/>
    <col min="17" max="17" width="20.28125" style="2" customWidth="1"/>
    <col min="18" max="18" width="13.28125" style="2" customWidth="1"/>
    <col min="19" max="19" width="20.421875" style="2" customWidth="1"/>
    <col min="20" max="20" width="4.57421875" style="2" customWidth="1"/>
    <col min="21" max="21" width="16.421875" style="2" customWidth="1"/>
    <col min="22" max="22" width="14.7109375" style="2" customWidth="1"/>
    <col min="23" max="23" width="13.57421875" style="2" customWidth="1"/>
    <col min="24" max="24" width="2.28125" style="2" customWidth="1"/>
    <col min="25" max="30" width="9.140625" style="2" customWidth="1"/>
    <col min="31" max="31" width="15.7109375" style="2" customWidth="1"/>
    <col min="32" max="16384" width="9.140625" style="2" customWidth="1"/>
  </cols>
  <sheetData>
    <row r="1" ht="9.75" customHeight="1">
      <c r="C1" s="20"/>
    </row>
    <row r="2" spans="3:29" ht="23.25" customHeight="1">
      <c r="C2" s="2"/>
      <c r="D2" s="2"/>
      <c r="F2" s="19"/>
      <c r="G2" s="12" t="s">
        <v>24</v>
      </c>
      <c r="H2"/>
      <c r="I2" s="51" t="s">
        <v>16</v>
      </c>
      <c r="J2" s="51" t="s">
        <v>1</v>
      </c>
      <c r="K2" s="69" t="s">
        <v>2</v>
      </c>
      <c r="Z2"/>
      <c r="AA2"/>
      <c r="AB2"/>
      <c r="AC2"/>
    </row>
    <row r="3" spans="3:30" ht="18.75" customHeight="1">
      <c r="C3" s="2"/>
      <c r="D3" s="2"/>
      <c r="F3" s="19"/>
      <c r="G3" s="2" t="s">
        <v>27</v>
      </c>
      <c r="I3" s="62">
        <f>Data!B33</f>
        <v>1195.7</v>
      </c>
      <c r="J3" s="30">
        <f>Data!C33</f>
        <v>1827</v>
      </c>
      <c r="K3" s="64">
        <f>Data!D33</f>
        <v>0.37194625407166126</v>
      </c>
      <c r="M3"/>
      <c r="N3"/>
      <c r="O3"/>
      <c r="P3"/>
      <c r="Q3"/>
      <c r="R3" s="18"/>
      <c r="Y3"/>
      <c r="Z3"/>
      <c r="AA3"/>
      <c r="AB3"/>
      <c r="AC3"/>
      <c r="AD3"/>
    </row>
    <row r="4" spans="3:30" ht="18.75" customHeight="1">
      <c r="C4" s="2"/>
      <c r="D4" s="2"/>
      <c r="F4" s="19"/>
      <c r="G4" s="2" t="s">
        <v>28</v>
      </c>
      <c r="H4" s="19"/>
      <c r="I4" s="62">
        <f>Data!B34</f>
        <v>2171.88333</v>
      </c>
      <c r="J4" s="30">
        <f>Data!C34</f>
        <v>3085</v>
      </c>
      <c r="K4" s="64">
        <f>Data!D34</f>
        <v>0.6280537459283387</v>
      </c>
      <c r="M4" s="137" t="s">
        <v>22</v>
      </c>
      <c r="N4"/>
      <c r="O4"/>
      <c r="P4" s="51" t="s">
        <v>1</v>
      </c>
      <c r="Q4" s="51" t="s">
        <v>2</v>
      </c>
      <c r="Y4"/>
      <c r="Z4"/>
      <c r="AA4"/>
      <c r="AB4"/>
      <c r="AC4"/>
      <c r="AD4"/>
    </row>
    <row r="5" spans="3:30" ht="18.75" customHeight="1">
      <c r="C5" s="2"/>
      <c r="D5" s="2"/>
      <c r="F5" s="19"/>
      <c r="G5"/>
      <c r="H5"/>
      <c r="I5" s="59"/>
      <c r="J5"/>
      <c r="K5" s="52"/>
      <c r="M5" s="2" t="str">
        <f>PROPER(Data!A71)</f>
        <v>General Psych</v>
      </c>
      <c r="N5"/>
      <c r="O5"/>
      <c r="P5" s="6">
        <f>Data!B71</f>
        <v>2717</v>
      </c>
      <c r="Q5" s="50">
        <f>Data!C71</f>
        <v>0.08135217677705252</v>
      </c>
      <c r="R5" s="9"/>
      <c r="Y5"/>
      <c r="Z5"/>
      <c r="AA5"/>
      <c r="AB5"/>
      <c r="AC5"/>
      <c r="AD5"/>
    </row>
    <row r="6" spans="6:30" ht="18.75" customHeight="1">
      <c r="F6" s="19"/>
      <c r="G6" s="2" t="s">
        <v>40</v>
      </c>
      <c r="H6"/>
      <c r="I6" s="62">
        <f>Data!B41</f>
        <v>2330.25</v>
      </c>
      <c r="J6" s="30">
        <f>Data!C41</f>
        <v>2492</v>
      </c>
      <c r="K6" s="64"/>
      <c r="M6" s="2" t="str">
        <f>PROPER(Data!A72)</f>
        <v>Orgnzt Sy Mgmt</v>
      </c>
      <c r="N6"/>
      <c r="O6"/>
      <c r="P6" s="6">
        <f>Data!B72</f>
        <v>1674</v>
      </c>
      <c r="Q6" s="50">
        <f>Data!C72</f>
        <v>0.05012276184202647</v>
      </c>
      <c r="R6" s="9"/>
      <c r="Y6"/>
      <c r="Z6"/>
      <c r="AA6"/>
      <c r="AB6"/>
      <c r="AC6"/>
      <c r="AD6"/>
    </row>
    <row r="7" spans="6:30" ht="18.75" customHeight="1">
      <c r="F7" s="19"/>
      <c r="G7"/>
      <c r="H7" s="2" t="s">
        <v>27</v>
      </c>
      <c r="I7" s="62">
        <f>Data!B42</f>
        <v>789.03</v>
      </c>
      <c r="J7" s="30">
        <f>Data!C42</f>
        <v>885</v>
      </c>
      <c r="K7" s="64">
        <f>Data!D42</f>
        <v>0.35513643659711075</v>
      </c>
      <c r="M7" s="2" t="str">
        <f>PROPER(Data!A73)</f>
        <v>Sociology</v>
      </c>
      <c r="N7"/>
      <c r="O7"/>
      <c r="P7" s="6">
        <f>Data!B73</f>
        <v>1665</v>
      </c>
      <c r="Q7" s="50">
        <f>Data!C73</f>
        <v>0.04985328462782203</v>
      </c>
      <c r="R7" s="9"/>
      <c r="Y7"/>
      <c r="Z7"/>
      <c r="AA7"/>
      <c r="AB7"/>
      <c r="AC7"/>
      <c r="AD7"/>
    </row>
    <row r="8" spans="1:33" ht="18.75" customHeight="1">
      <c r="A8" s="81" t="s">
        <v>322</v>
      </c>
      <c r="B8" s="82"/>
      <c r="C8" s="82"/>
      <c r="D8" s="2"/>
      <c r="F8" s="19"/>
      <c r="G8"/>
      <c r="H8" s="2" t="s">
        <v>28</v>
      </c>
      <c r="I8" s="62">
        <f>Data!B43</f>
        <v>1541.22</v>
      </c>
      <c r="J8" s="30">
        <f>Data!C43</f>
        <v>1607</v>
      </c>
      <c r="K8" s="64">
        <f>Data!D43</f>
        <v>0.6448635634028892</v>
      </c>
      <c r="M8" s="2" t="str">
        <f>PROPER(Data!A74)</f>
        <v>Kinesiology</v>
      </c>
      <c r="N8"/>
      <c r="O8"/>
      <c r="P8" s="6">
        <f>Data!B74</f>
        <v>1620</v>
      </c>
      <c r="Q8" s="50">
        <f>Data!C74</f>
        <v>0.048505898556799806</v>
      </c>
      <c r="R8"/>
      <c r="Y8"/>
      <c r="Z8"/>
      <c r="AA8"/>
      <c r="AB8"/>
      <c r="AC8"/>
      <c r="AD8"/>
      <c r="AE8"/>
      <c r="AF8"/>
      <c r="AG8"/>
    </row>
    <row r="9" spans="1:33" ht="18.75" customHeight="1">
      <c r="A9" s="2" t="s">
        <v>195</v>
      </c>
      <c r="C9" s="2"/>
      <c r="D9" s="6">
        <f>Data!C11</f>
        <v>38310</v>
      </c>
      <c r="F9" s="19"/>
      <c r="I9" s="59"/>
      <c r="J9"/>
      <c r="K9" s="52"/>
      <c r="M9" s="2" t="str">
        <f>PROPER(Data!A75)</f>
        <v>Radio/Tv/Brdcs</v>
      </c>
      <c r="N9"/>
      <c r="O9"/>
      <c r="P9" s="6">
        <f>Data!B75</f>
        <v>1602</v>
      </c>
      <c r="Q9" s="50">
        <f>Data!C75</f>
        <v>0.04796694412839092</v>
      </c>
      <c r="R9" s="9"/>
      <c r="Y9"/>
      <c r="Z9"/>
      <c r="AA9"/>
      <c r="AB9"/>
      <c r="AC9"/>
      <c r="AD9"/>
      <c r="AE9"/>
      <c r="AF9"/>
      <c r="AG9"/>
    </row>
    <row r="10" spans="1:33" ht="18.75" customHeight="1">
      <c r="A10" s="2" t="s">
        <v>196</v>
      </c>
      <c r="C10" s="2"/>
      <c r="D10" s="30">
        <f>+Data!B11</f>
        <v>31288.04</v>
      </c>
      <c r="F10" s="19"/>
      <c r="G10" s="2" t="s">
        <v>46</v>
      </c>
      <c r="H10"/>
      <c r="I10" s="62">
        <f>Data!B50</f>
        <v>1037.33</v>
      </c>
      <c r="J10" s="30">
        <f>Data!C50</f>
        <v>2420</v>
      </c>
      <c r="K10" s="64"/>
      <c r="M10" s="2" t="str">
        <f>PROPER(Data!A76)</f>
        <v>Accounting</v>
      </c>
      <c r="N10"/>
      <c r="O10"/>
      <c r="P10" s="6">
        <f>Data!B76</f>
        <v>1424</v>
      </c>
      <c r="Q10" s="50">
        <f>Data!C76</f>
        <v>0.042637283669680816</v>
      </c>
      <c r="Y10"/>
      <c r="Z10"/>
      <c r="AA10"/>
      <c r="AB10"/>
      <c r="AC10"/>
      <c r="AD10"/>
      <c r="AE10"/>
      <c r="AF10"/>
      <c r="AG10"/>
    </row>
    <row r="11" spans="2:33" ht="18.75" customHeight="1">
      <c r="B11"/>
      <c r="F11" s="19"/>
      <c r="G11"/>
      <c r="H11" s="2" t="s">
        <v>27</v>
      </c>
      <c r="I11" s="62">
        <f>Data!B51</f>
        <v>406.67</v>
      </c>
      <c r="J11" s="30">
        <f>Data!C51</f>
        <v>942</v>
      </c>
      <c r="K11" s="64">
        <f>Data!D51</f>
        <v>0.38925619834710745</v>
      </c>
      <c r="M11" s="2" t="str">
        <f>PROPER(Data!A77)</f>
        <v>Biology</v>
      </c>
      <c r="N11"/>
      <c r="O11"/>
      <c r="P11" s="6">
        <f>Data!B77</f>
        <v>1130</v>
      </c>
      <c r="Q11" s="50">
        <f>Data!C77</f>
        <v>0.03383436133900233</v>
      </c>
      <c r="Y11"/>
      <c r="Z11"/>
      <c r="AA11"/>
      <c r="AB11"/>
      <c r="AC11"/>
      <c r="AD11"/>
      <c r="AE11"/>
      <c r="AF11"/>
      <c r="AG11"/>
    </row>
    <row r="12" spans="1:33" ht="18.75" customHeight="1">
      <c r="A12" s="4" t="s">
        <v>323</v>
      </c>
      <c r="C12" s="2"/>
      <c r="D12" s="2"/>
      <c r="F12" s="19"/>
      <c r="G12"/>
      <c r="H12" s="2" t="s">
        <v>28</v>
      </c>
      <c r="I12" s="62">
        <f>Data!B52</f>
        <v>630.6599999999999</v>
      </c>
      <c r="J12" s="30">
        <f>Data!C52</f>
        <v>1478</v>
      </c>
      <c r="K12" s="64">
        <f>Data!D52</f>
        <v>0.6107438016528925</v>
      </c>
      <c r="M12" s="2" t="str">
        <f>PROPER(Data!A78)</f>
        <v>Marketing</v>
      </c>
      <c r="N12"/>
      <c r="O12"/>
      <c r="P12" s="6">
        <f>Data!B78</f>
        <v>1045</v>
      </c>
      <c r="Q12" s="50">
        <f>Data!C78</f>
        <v>0.031289298760404816</v>
      </c>
      <c r="Y12"/>
      <c r="Z12"/>
      <c r="AA12"/>
      <c r="AB12"/>
      <c r="AC12"/>
      <c r="AD12"/>
      <c r="AE12"/>
      <c r="AF12"/>
      <c r="AG12"/>
    </row>
    <row r="13" spans="6:33" ht="18.75" customHeight="1">
      <c r="F13" s="19"/>
      <c r="G13"/>
      <c r="H13"/>
      <c r="I13"/>
      <c r="J13"/>
      <c r="K13"/>
      <c r="M13" s="2" t="str">
        <f>PROPER(Data!A79)</f>
        <v>Librl Studies</v>
      </c>
      <c r="N13"/>
      <c r="O13"/>
      <c r="P13" s="6">
        <f>Data!B79</f>
        <v>943</v>
      </c>
      <c r="Q13" s="50">
        <f>Data!C79</f>
        <v>0.02823522366608779</v>
      </c>
      <c r="Y13"/>
      <c r="Z13"/>
      <c r="AA13"/>
      <c r="AB13"/>
      <c r="AC13"/>
      <c r="AD13"/>
      <c r="AE13"/>
      <c r="AF13"/>
      <c r="AG13"/>
    </row>
    <row r="14" spans="3:33" ht="18.75" customHeight="1">
      <c r="C14" s="2"/>
      <c r="D14" s="2"/>
      <c r="F14" s="19"/>
      <c r="G14"/>
      <c r="H14"/>
      <c r="I14"/>
      <c r="J14"/>
      <c r="K14"/>
      <c r="M14" s="2" t="str">
        <f>PROPER(Data!A80)</f>
        <v>Mechanical Eng</v>
      </c>
      <c r="P14" s="6">
        <f>Data!B80</f>
        <v>939</v>
      </c>
      <c r="Q14" s="50">
        <f>Data!C80</f>
        <v>0.02811545601533026</v>
      </c>
      <c r="Y14"/>
      <c r="Z14"/>
      <c r="AA14"/>
      <c r="AB14"/>
      <c r="AC14"/>
      <c r="AD14"/>
      <c r="AE14"/>
      <c r="AF14"/>
      <c r="AG14"/>
    </row>
    <row r="15" spans="1:33" ht="18.75" customHeight="1">
      <c r="A15"/>
      <c r="B15"/>
      <c r="F15" s="19"/>
      <c r="G15"/>
      <c r="H15"/>
      <c r="I15"/>
      <c r="J15"/>
      <c r="K15"/>
      <c r="M15" s="2" t="str">
        <f>Data!A81</f>
        <v>Other</v>
      </c>
      <c r="N15"/>
      <c r="O15"/>
      <c r="P15" s="6">
        <f>Data!B81</f>
        <v>18639</v>
      </c>
      <c r="Q15" s="50">
        <f>Data!C81</f>
        <v>0.5580873106174022</v>
      </c>
      <c r="Y15"/>
      <c r="Z15"/>
      <c r="AA15"/>
      <c r="AB15"/>
      <c r="AC15"/>
      <c r="AD15"/>
      <c r="AE15"/>
      <c r="AF15"/>
      <c r="AG15"/>
    </row>
    <row r="16" spans="1:33" ht="12" customHeight="1">
      <c r="A16"/>
      <c r="B16"/>
      <c r="F16" s="19"/>
      <c r="G16"/>
      <c r="H16"/>
      <c r="I16"/>
      <c r="J16"/>
      <c r="K16"/>
      <c r="AB16"/>
      <c r="AC16"/>
      <c r="AD16"/>
      <c r="AE16"/>
      <c r="AF16"/>
      <c r="AG16"/>
    </row>
    <row r="17" spans="3:33" ht="17.25" customHeight="1">
      <c r="C17" s="2"/>
      <c r="D17" s="2"/>
      <c r="F17" s="19"/>
      <c r="G17" s="138" t="s">
        <v>53</v>
      </c>
      <c r="I17" s="60"/>
      <c r="J17" s="2"/>
      <c r="K17"/>
      <c r="L17"/>
      <c r="M17" s="4" t="s">
        <v>24</v>
      </c>
      <c r="N17"/>
      <c r="O17" s="19"/>
      <c r="P17"/>
      <c r="Q17" s="52"/>
      <c r="AB17"/>
      <c r="AC17"/>
      <c r="AD17"/>
      <c r="AE17"/>
      <c r="AF17"/>
      <c r="AG17"/>
    </row>
    <row r="18" spans="3:33" ht="18.75" customHeight="1">
      <c r="C18" s="2"/>
      <c r="D18" s="2"/>
      <c r="F18" s="19"/>
      <c r="G18" s="2" t="s">
        <v>22</v>
      </c>
      <c r="I18" s="60"/>
      <c r="J18" s="9">
        <f>Data!C19</f>
        <v>22.52</v>
      </c>
      <c r="K18"/>
      <c r="L18"/>
      <c r="M18" s="2" t="str">
        <f>PROPER(Data!A85)</f>
        <v>Counseling</v>
      </c>
      <c r="N18" s="19"/>
      <c r="O18" s="19"/>
      <c r="P18" s="6">
        <f>Data!B85</f>
        <v>342</v>
      </c>
      <c r="Q18" s="50">
        <f>Data!C85</f>
        <v>0.06962540716612378</v>
      </c>
      <c r="AB18"/>
      <c r="AC18"/>
      <c r="AD18"/>
      <c r="AE18"/>
      <c r="AF18"/>
      <c r="AG18"/>
    </row>
    <row r="19" spans="3:33" ht="18.75" customHeight="1">
      <c r="C19" s="2"/>
      <c r="D19" s="2"/>
      <c r="F19" s="19"/>
      <c r="G19" s="2" t="s">
        <v>24</v>
      </c>
      <c r="I19" s="60"/>
      <c r="J19" s="9">
        <f>Data!C20</f>
        <v>31.17</v>
      </c>
      <c r="K19"/>
      <c r="L19"/>
      <c r="M19" s="2" t="str">
        <f>PROPER(Data!A86)</f>
        <v>Soc/Welfare</v>
      </c>
      <c r="N19" s="19"/>
      <c r="O19" s="19"/>
      <c r="P19" s="6">
        <f>Data!B86</f>
        <v>230</v>
      </c>
      <c r="Q19" s="50">
        <f>Data!C86</f>
        <v>0.04682410423452769</v>
      </c>
      <c r="AB19"/>
      <c r="AC19"/>
      <c r="AD19"/>
      <c r="AE19"/>
      <c r="AF19"/>
      <c r="AG19"/>
    </row>
    <row r="20" spans="3:33" ht="18.75" customHeight="1">
      <c r="C20" s="2"/>
      <c r="D20" s="2"/>
      <c r="F20" s="19"/>
      <c r="G20" s="2" t="s">
        <v>54</v>
      </c>
      <c r="I20" s="60"/>
      <c r="J20" s="9">
        <f>Data!C21</f>
        <v>23.63</v>
      </c>
      <c r="K20"/>
      <c r="L20"/>
      <c r="M20" s="2" t="str">
        <f>PROPER(Data!A87)</f>
        <v>Admin/Super</v>
      </c>
      <c r="N20" s="19"/>
      <c r="O20" s="19"/>
      <c r="P20" s="6">
        <f>Data!B87</f>
        <v>200</v>
      </c>
      <c r="Q20" s="50">
        <f>Data!C87</f>
        <v>0.04071661237785016</v>
      </c>
      <c r="R20" s="18"/>
      <c r="AB20"/>
      <c r="AC20"/>
      <c r="AD20"/>
      <c r="AE20"/>
      <c r="AF20"/>
      <c r="AG20"/>
    </row>
    <row r="21" spans="3:33" ht="18.75" customHeight="1">
      <c r="C21" s="2"/>
      <c r="D21" s="2"/>
      <c r="F21" s="19"/>
      <c r="G21"/>
      <c r="H21"/>
      <c r="I21"/>
      <c r="J21"/>
      <c r="K21"/>
      <c r="L21"/>
      <c r="M21" s="2" t="str">
        <f>PROPER(Data!A88)</f>
        <v>Electrical Eng</v>
      </c>
      <c r="N21" s="19"/>
      <c r="O21" s="19"/>
      <c r="P21" s="6">
        <f>Data!B88</f>
        <v>197</v>
      </c>
      <c r="Q21" s="50">
        <f>Data!C88</f>
        <v>0.04010586319218241</v>
      </c>
      <c r="R21" s="18"/>
      <c r="AB21"/>
      <c r="AC21"/>
      <c r="AD21"/>
      <c r="AE21"/>
      <c r="AF21"/>
      <c r="AG21"/>
    </row>
    <row r="22" spans="3:33" ht="18.75" customHeight="1">
      <c r="C22" s="2"/>
      <c r="D22" s="2"/>
      <c r="F22" s="19"/>
      <c r="H22"/>
      <c r="I22"/>
      <c r="J22"/>
      <c r="K22"/>
      <c r="M22" s="2" t="str">
        <f>PROPER(Data!A89)</f>
        <v>Family/Consmr</v>
      </c>
      <c r="N22" s="19"/>
      <c r="O22" s="19"/>
      <c r="P22" s="6">
        <f>Data!B89</f>
        <v>185</v>
      </c>
      <c r="Q22" s="50">
        <f>Data!C89</f>
        <v>0.037662866449511403</v>
      </c>
      <c r="R22" s="5"/>
      <c r="AB22"/>
      <c r="AC22"/>
      <c r="AD22"/>
      <c r="AE22"/>
      <c r="AF22"/>
      <c r="AG22"/>
    </row>
    <row r="23" spans="3:33" ht="18.75" customHeight="1">
      <c r="C23" s="2"/>
      <c r="D23" s="2"/>
      <c r="F23" s="19"/>
      <c r="G23" s="137" t="s">
        <v>55</v>
      </c>
      <c r="H23"/>
      <c r="I23"/>
      <c r="J23"/>
      <c r="K23"/>
      <c r="M23" s="2" t="str">
        <f>PROPER(Data!A90)</f>
        <v>Commun Disordr</v>
      </c>
      <c r="N23" s="19"/>
      <c r="O23" s="19"/>
      <c r="P23" s="6">
        <f>Data!B90</f>
        <v>158</v>
      </c>
      <c r="Q23" s="50">
        <f>Data!C90</f>
        <v>0.03216612377850163</v>
      </c>
      <c r="R23" s="18"/>
      <c r="AB23"/>
      <c r="AC23"/>
      <c r="AD23"/>
      <c r="AE23"/>
      <c r="AF23"/>
      <c r="AG23"/>
    </row>
    <row r="24" spans="3:33" ht="18.75" customHeight="1">
      <c r="C24" s="2"/>
      <c r="D24" s="2"/>
      <c r="F24" s="19"/>
      <c r="H24"/>
      <c r="I24"/>
      <c r="J24"/>
      <c r="K24"/>
      <c r="M24" s="2" t="str">
        <f>PROPER(Data!A91)</f>
        <v>Biology</v>
      </c>
      <c r="N24" s="19"/>
      <c r="O24" s="19"/>
      <c r="P24" s="6">
        <f>Data!B91</f>
        <v>149</v>
      </c>
      <c r="Q24" s="50">
        <f>Data!C91</f>
        <v>0.03033387622149837</v>
      </c>
      <c r="R24" s="19"/>
      <c r="AB24"/>
      <c r="AC24"/>
      <c r="AD24"/>
      <c r="AE24"/>
      <c r="AF24"/>
      <c r="AG24"/>
    </row>
    <row r="25" spans="1:33" ht="18.75" customHeight="1">
      <c r="A25"/>
      <c r="B25"/>
      <c r="F25" s="19"/>
      <c r="G25"/>
      <c r="H25"/>
      <c r="I25"/>
      <c r="J25"/>
      <c r="K25"/>
      <c r="M25" s="2" t="str">
        <f>PROPER(Data!A92)</f>
        <v>English</v>
      </c>
      <c r="N25" s="19"/>
      <c r="O25" s="19"/>
      <c r="P25" s="6">
        <f>Data!B92</f>
        <v>146</v>
      </c>
      <c r="Q25" s="50">
        <f>Data!C92</f>
        <v>0.029723127035830618</v>
      </c>
      <c r="R25" s="18"/>
      <c r="AB25"/>
      <c r="AC25"/>
      <c r="AD25"/>
      <c r="AE25"/>
      <c r="AF25"/>
      <c r="AG25"/>
    </row>
    <row r="26" spans="1:33" ht="18.75" customHeight="1">
      <c r="A26"/>
      <c r="B26"/>
      <c r="F26" s="19"/>
      <c r="G26"/>
      <c r="H26"/>
      <c r="I26"/>
      <c r="J26"/>
      <c r="K26"/>
      <c r="M26" s="2" t="str">
        <f>PROPER(Data!A93)</f>
        <v>Eng Management</v>
      </c>
      <c r="N26" s="19"/>
      <c r="O26" s="19"/>
      <c r="P26" s="6">
        <f>Data!B93</f>
        <v>138</v>
      </c>
      <c r="Q26" s="50">
        <f>Data!C93</f>
        <v>0.02809446254071661</v>
      </c>
      <c r="AB26"/>
      <c r="AC26"/>
      <c r="AD26"/>
      <c r="AE26"/>
      <c r="AF26"/>
      <c r="AG26"/>
    </row>
    <row r="27" spans="1:33" ht="18.75" customHeight="1">
      <c r="A27"/>
      <c r="B27"/>
      <c r="F27" s="19"/>
      <c r="G27"/>
      <c r="H27"/>
      <c r="I27"/>
      <c r="J27"/>
      <c r="K27"/>
      <c r="M27" s="2" t="str">
        <f>PROPER(Data!A94)</f>
        <v>Secondary Educ</v>
      </c>
      <c r="P27" s="6">
        <f>Data!B94</f>
        <v>136</v>
      </c>
      <c r="Q27" s="50">
        <f>Data!C94</f>
        <v>0.02768729641693811</v>
      </c>
      <c r="R27" s="19"/>
      <c r="AB27"/>
      <c r="AC27"/>
      <c r="AD27"/>
      <c r="AE27"/>
      <c r="AF27"/>
      <c r="AG27"/>
    </row>
    <row r="28" spans="1:33" ht="18.75" customHeight="1">
      <c r="A28"/>
      <c r="B28"/>
      <c r="F28" s="19"/>
      <c r="G28"/>
      <c r="H28"/>
      <c r="I28"/>
      <c r="J28"/>
      <c r="K28"/>
      <c r="M28" s="2" t="str">
        <f>Data!A95</f>
        <v>Other</v>
      </c>
      <c r="N28" s="19"/>
      <c r="O28" s="19"/>
      <c r="P28" s="6">
        <f>Data!B95</f>
        <v>3167</v>
      </c>
      <c r="Q28" s="50">
        <f>Data!C95</f>
        <v>0.6447475570032574</v>
      </c>
      <c r="R28" s="19"/>
      <c r="X28"/>
      <c r="AB28"/>
      <c r="AC28"/>
      <c r="AD28"/>
      <c r="AE28"/>
      <c r="AF28"/>
      <c r="AG28"/>
    </row>
    <row r="29" spans="1:33" ht="12" customHeight="1">
      <c r="A29"/>
      <c r="B29"/>
      <c r="F29" s="19"/>
      <c r="G29" s="4"/>
      <c r="I29" s="18"/>
      <c r="J29" s="34"/>
      <c r="K29" s="8"/>
      <c r="M29"/>
      <c r="N29"/>
      <c r="O29"/>
      <c r="P29"/>
      <c r="Q29"/>
      <c r="R29" s="19"/>
      <c r="X29"/>
      <c r="Z29"/>
      <c r="AA29"/>
      <c r="AB29"/>
      <c r="AC29"/>
      <c r="AD29"/>
      <c r="AE29"/>
      <c r="AF29"/>
      <c r="AG29"/>
    </row>
    <row r="30" spans="1:33" ht="18.75" customHeight="1">
      <c r="A30" s="12" t="s">
        <v>15</v>
      </c>
      <c r="B30" s="51" t="s">
        <v>16</v>
      </c>
      <c r="C30" s="51" t="s">
        <v>1</v>
      </c>
      <c r="D30" s="51" t="s">
        <v>2</v>
      </c>
      <c r="F30" s="19"/>
      <c r="G30"/>
      <c r="H30"/>
      <c r="I30"/>
      <c r="J30"/>
      <c r="K30"/>
      <c r="L30" s="4"/>
      <c r="M30"/>
      <c r="N30"/>
      <c r="O30"/>
      <c r="P30"/>
      <c r="Q30"/>
      <c r="R30" s="19"/>
      <c r="X30"/>
      <c r="Z30"/>
      <c r="AA30"/>
      <c r="AB30"/>
      <c r="AC30" s="51"/>
      <c r="AD30" s="51"/>
      <c r="AE30"/>
      <c r="AF30"/>
      <c r="AG30"/>
    </row>
    <row r="31" spans="1:33" ht="18.75" customHeight="1">
      <c r="A31" s="2" t="s">
        <v>17</v>
      </c>
      <c r="B31" s="60">
        <f>Data!B5</f>
        <v>7008.2</v>
      </c>
      <c r="C31" s="6">
        <f>Data!C5</f>
        <v>7865</v>
      </c>
      <c r="D31" s="50">
        <f>Data!D5</f>
        <v>0.20529887757765597</v>
      </c>
      <c r="F31" s="19"/>
      <c r="G31"/>
      <c r="H31"/>
      <c r="I31"/>
      <c r="J31"/>
      <c r="K31"/>
      <c r="R31" s="19"/>
      <c r="X31"/>
      <c r="AA31"/>
      <c r="AB31"/>
      <c r="AC31" s="6"/>
      <c r="AD31" s="50"/>
      <c r="AE31"/>
      <c r="AF31"/>
      <c r="AG31"/>
    </row>
    <row r="32" spans="1:33" ht="18.75" customHeight="1">
      <c r="A32" s="2" t="s">
        <v>18</v>
      </c>
      <c r="B32" s="60">
        <f>Data!B6</f>
        <v>3781</v>
      </c>
      <c r="C32" s="6">
        <f>Data!C6</f>
        <v>4278</v>
      </c>
      <c r="D32" s="50">
        <f>Data!D6</f>
        <v>0.11166797180892718</v>
      </c>
      <c r="E32" s="19"/>
      <c r="F32" s="19"/>
      <c r="G32"/>
      <c r="H32"/>
      <c r="I32"/>
      <c r="J32"/>
      <c r="K32"/>
      <c r="R32"/>
      <c r="X32"/>
      <c r="AA32" s="18"/>
      <c r="AB32" s="18"/>
      <c r="AC32" s="6"/>
      <c r="AD32" s="50"/>
      <c r="AE32"/>
      <c r="AF32"/>
      <c r="AG32"/>
    </row>
    <row r="33" spans="1:30" ht="18.75" customHeight="1">
      <c r="A33" s="2" t="s">
        <v>19</v>
      </c>
      <c r="B33" s="60">
        <f>Data!B7</f>
        <v>8042.33</v>
      </c>
      <c r="C33" s="6">
        <f>Data!C7</f>
        <v>9851</v>
      </c>
      <c r="D33" s="50">
        <f>Data!D7</f>
        <v>0.25713912816497</v>
      </c>
      <c r="F33" s="18"/>
      <c r="G33"/>
      <c r="H33"/>
      <c r="I33"/>
      <c r="J33"/>
      <c r="K33"/>
      <c r="L33"/>
      <c r="R33"/>
      <c r="X33"/>
      <c r="AA33"/>
      <c r="AB33"/>
      <c r="AC33" s="6"/>
      <c r="AD33" s="50"/>
    </row>
    <row r="34" spans="1:31" ht="18.75" customHeight="1">
      <c r="A34" s="2" t="s">
        <v>20</v>
      </c>
      <c r="B34" s="60">
        <f>Data!B8</f>
        <v>9088.93</v>
      </c>
      <c r="C34" s="6">
        <f>Data!C8</f>
        <v>11404</v>
      </c>
      <c r="D34" s="50">
        <f>Data!D8</f>
        <v>0.29767684677629863</v>
      </c>
      <c r="F34" s="19"/>
      <c r="G34"/>
      <c r="H34"/>
      <c r="I34"/>
      <c r="J34"/>
      <c r="K34"/>
      <c r="L34"/>
      <c r="M34" s="18"/>
      <c r="N34" s="19"/>
      <c r="O34" s="19"/>
      <c r="P34" s="51" t="s">
        <v>1</v>
      </c>
      <c r="Q34" s="51" t="s">
        <v>2</v>
      </c>
      <c r="R34"/>
      <c r="X34"/>
      <c r="AA34"/>
      <c r="AB34"/>
      <c r="AC34" s="6"/>
      <c r="AD34" s="50"/>
      <c r="AE34"/>
    </row>
    <row r="35" spans="1:31" ht="18.75" customHeight="1">
      <c r="A35" s="2" t="s">
        <v>22</v>
      </c>
      <c r="B35" s="60">
        <f>Data!B9</f>
        <v>27920.46</v>
      </c>
      <c r="C35" s="6">
        <f>Data!C9</f>
        <v>33398</v>
      </c>
      <c r="D35" s="50">
        <f>Data!D9</f>
        <v>0.8717828243278517</v>
      </c>
      <c r="F35" s="19"/>
      <c r="G35"/>
      <c r="H35"/>
      <c r="I35"/>
      <c r="J35"/>
      <c r="K35"/>
      <c r="L35"/>
      <c r="M35" s="2" t="s">
        <v>60</v>
      </c>
      <c r="N35" s="19"/>
      <c r="O35" s="19"/>
      <c r="P35" s="6">
        <f>Data!B100</f>
        <v>6885</v>
      </c>
      <c r="Q35" s="50">
        <f>Data!C100</f>
        <v>0.7881181318681318</v>
      </c>
      <c r="R35"/>
      <c r="X35"/>
      <c r="AA35"/>
      <c r="AB35"/>
      <c r="AC35" s="6"/>
      <c r="AD35" s="50"/>
      <c r="AE35"/>
    </row>
    <row r="36" spans="1:31" ht="18.75" customHeight="1">
      <c r="A36" s="2" t="s">
        <v>24</v>
      </c>
      <c r="B36" s="60">
        <f>Data!B10</f>
        <v>3367.58</v>
      </c>
      <c r="C36" s="6">
        <f>Data!C10</f>
        <v>4912</v>
      </c>
      <c r="D36" s="50">
        <f>Data!D10</f>
        <v>0.12821717567214827</v>
      </c>
      <c r="F36" s="19"/>
      <c r="G36"/>
      <c r="H36"/>
      <c r="I36"/>
      <c r="J36"/>
      <c r="K36"/>
      <c r="L36"/>
      <c r="M36" s="2" t="s">
        <v>241</v>
      </c>
      <c r="N36" s="19"/>
      <c r="O36" s="19"/>
      <c r="P36" s="6">
        <f>Data!B101</f>
        <v>1851</v>
      </c>
      <c r="Q36" s="50">
        <f>1-Q35</f>
        <v>0.21188186813186816</v>
      </c>
      <c r="R36"/>
      <c r="X36"/>
      <c r="AA36"/>
      <c r="AB36"/>
      <c r="AC36" s="6"/>
      <c r="AD36" s="50"/>
      <c r="AE36"/>
    </row>
    <row r="37" spans="2:31" ht="18.75" customHeight="1">
      <c r="B37" s="60"/>
      <c r="C37" s="2"/>
      <c r="D37" s="2"/>
      <c r="F37" s="19"/>
      <c r="G37"/>
      <c r="H37"/>
      <c r="I37"/>
      <c r="J37"/>
      <c r="K37"/>
      <c r="L37"/>
      <c r="M37" s="4" t="s">
        <v>64</v>
      </c>
      <c r="N37" s="19"/>
      <c r="O37" s="19"/>
      <c r="P37" s="6">
        <f>Data!B99</f>
        <v>8736</v>
      </c>
      <c r="Q37"/>
      <c r="R37"/>
      <c r="X37"/>
      <c r="AA37"/>
      <c r="AB37"/>
      <c r="AC37" s="6"/>
      <c r="AD37" s="50"/>
      <c r="AE37"/>
    </row>
    <row r="38" spans="1:30" ht="18.75" customHeight="1">
      <c r="A38" s="12" t="s">
        <v>26</v>
      </c>
      <c r="B38" s="60"/>
      <c r="C38" s="2"/>
      <c r="D38" s="2"/>
      <c r="F38" s="19"/>
      <c r="G38"/>
      <c r="H38"/>
      <c r="I38"/>
      <c r="J38"/>
      <c r="K38"/>
      <c r="L38"/>
      <c r="M38" s="4"/>
      <c r="N38" s="19"/>
      <c r="O38" s="19"/>
      <c r="P38" s="6"/>
      <c r="Q38" s="50"/>
      <c r="R38"/>
      <c r="X38"/>
      <c r="AA38"/>
      <c r="AB38"/>
      <c r="AC38" s="6"/>
      <c r="AD38" s="50"/>
    </row>
    <row r="39" spans="1:30" ht="18.75" customHeight="1">
      <c r="A39" s="2" t="s">
        <v>27</v>
      </c>
      <c r="B39" s="60">
        <f>Data!B14</f>
        <v>13781.5</v>
      </c>
      <c r="C39" s="6">
        <f>Data!C14</f>
        <v>17020</v>
      </c>
      <c r="D39" s="50">
        <f>Data!D14</f>
        <v>0.4442704254763769</v>
      </c>
      <c r="F39" s="19"/>
      <c r="G39"/>
      <c r="H39"/>
      <c r="I39"/>
      <c r="J39"/>
      <c r="K39"/>
      <c r="L39"/>
      <c r="N39" s="19"/>
      <c r="O39" s="19"/>
      <c r="P39" s="6"/>
      <c r="Q39" s="50"/>
      <c r="R39"/>
      <c r="X39"/>
      <c r="AA39"/>
      <c r="AB39"/>
      <c r="AC39" s="6"/>
      <c r="AD39" s="50"/>
    </row>
    <row r="40" spans="1:32" s="11" customFormat="1" ht="18.75" customHeight="1">
      <c r="A40" s="2" t="s">
        <v>28</v>
      </c>
      <c r="B40" s="60">
        <f>Data!B15</f>
        <v>17506.55</v>
      </c>
      <c r="C40" s="6">
        <f>Data!C15</f>
        <v>21290</v>
      </c>
      <c r="D40" s="50">
        <f>Data!D15</f>
        <v>0.555729574523623</v>
      </c>
      <c r="E40" s="2"/>
      <c r="F40" s="19"/>
      <c r="G40"/>
      <c r="H40"/>
      <c r="I40"/>
      <c r="J40"/>
      <c r="K40"/>
      <c r="L40"/>
      <c r="M40"/>
      <c r="N40"/>
      <c r="O40"/>
      <c r="P40"/>
      <c r="Q40"/>
      <c r="R40"/>
      <c r="S40" s="2"/>
      <c r="X40"/>
      <c r="Z40" s="2"/>
      <c r="AA40"/>
      <c r="AB40"/>
      <c r="AC40" s="6"/>
      <c r="AD40" s="50"/>
      <c r="AE40"/>
      <c r="AF40"/>
    </row>
    <row r="41" spans="1:32" s="19" customFormat="1" ht="18.75" customHeight="1">
      <c r="A41" s="2"/>
      <c r="B41" s="60"/>
      <c r="C41" s="2"/>
      <c r="D41" s="2"/>
      <c r="E41" s="2"/>
      <c r="G41" s="18"/>
      <c r="H41" s="18"/>
      <c r="I41" s="18"/>
      <c r="J41" s="18"/>
      <c r="K41" s="68"/>
      <c r="L41"/>
      <c r="M41"/>
      <c r="N41"/>
      <c r="O41"/>
      <c r="P41"/>
      <c r="Q41"/>
      <c r="R41"/>
      <c r="S41" s="2"/>
      <c r="AA41"/>
      <c r="AB41"/>
      <c r="AC41"/>
      <c r="AD41"/>
      <c r="AE41"/>
      <c r="AF41"/>
    </row>
    <row r="42" spans="1:32" ht="18.75" customHeight="1">
      <c r="A42" s="12" t="s">
        <v>22</v>
      </c>
      <c r="B42" s="61"/>
      <c r="C42" s="8"/>
      <c r="D42" s="8"/>
      <c r="F42" s="19"/>
      <c r="G42"/>
      <c r="H42"/>
      <c r="I42"/>
      <c r="J42"/>
      <c r="K42"/>
      <c r="L42"/>
      <c r="M42"/>
      <c r="N42"/>
      <c r="O42"/>
      <c r="P42"/>
      <c r="Q42"/>
      <c r="R42"/>
      <c r="X42" s="19"/>
      <c r="AA42"/>
      <c r="AB42"/>
      <c r="AC42"/>
      <c r="AD42"/>
      <c r="AE42"/>
      <c r="AF42"/>
    </row>
    <row r="43" spans="1:32" ht="18.75" customHeight="1">
      <c r="A43" s="2" t="s">
        <v>27</v>
      </c>
      <c r="B43" s="60">
        <f>Data!B25</f>
        <v>12585.8</v>
      </c>
      <c r="C43" s="6">
        <f>Data!C25</f>
        <v>15193</v>
      </c>
      <c r="D43" s="50">
        <f>Data!D25</f>
        <v>0.4549074794897898</v>
      </c>
      <c r="F43" s="11"/>
      <c r="G43"/>
      <c r="H43"/>
      <c r="I43"/>
      <c r="J43"/>
      <c r="K43"/>
      <c r="L43"/>
      <c r="M43"/>
      <c r="N43"/>
      <c r="O43"/>
      <c r="P43"/>
      <c r="Q43"/>
      <c r="R43"/>
      <c r="X43" s="19"/>
      <c r="AA43"/>
      <c r="AB43"/>
      <c r="AC43"/>
      <c r="AD43"/>
      <c r="AE43"/>
      <c r="AF43"/>
    </row>
    <row r="44" spans="1:32" ht="18.75" customHeight="1">
      <c r="A44" s="2" t="s">
        <v>28</v>
      </c>
      <c r="B44" s="60">
        <f>Data!B26</f>
        <v>15334.66667</v>
      </c>
      <c r="C44" s="6">
        <f>Data!C26</f>
        <v>18205</v>
      </c>
      <c r="D44" s="50">
        <f>Data!D26</f>
        <v>0.5450925205102102</v>
      </c>
      <c r="F44" s="19"/>
      <c r="G44" s="90" t="s">
        <v>69</v>
      </c>
      <c r="H44"/>
      <c r="I44"/>
      <c r="J44"/>
      <c r="K44"/>
      <c r="L44"/>
      <c r="M44"/>
      <c r="N44"/>
      <c r="O44"/>
      <c r="P44"/>
      <c r="Q44"/>
      <c r="R44"/>
      <c r="X44" s="19"/>
      <c r="AA44"/>
      <c r="AB44"/>
      <c r="AC44"/>
      <c r="AD44"/>
      <c r="AE44"/>
      <c r="AF44"/>
    </row>
    <row r="45" spans="1:32" ht="18.75" customHeight="1">
      <c r="A45"/>
      <c r="B45"/>
      <c r="G45" s="137" t="s">
        <v>70</v>
      </c>
      <c r="H45"/>
      <c r="I45"/>
      <c r="J45" s="51" t="s">
        <v>1</v>
      </c>
      <c r="K45" s="69" t="s">
        <v>2</v>
      </c>
      <c r="M45"/>
      <c r="N45"/>
      <c r="O45"/>
      <c r="P45"/>
      <c r="Q45"/>
      <c r="R45"/>
      <c r="AA45"/>
      <c r="AB45"/>
      <c r="AC45"/>
      <c r="AD45"/>
      <c r="AE45"/>
      <c r="AF45"/>
    </row>
    <row r="46" spans="1:32" ht="18.75" customHeight="1">
      <c r="A46" s="2" t="s">
        <v>35</v>
      </c>
      <c r="B46" s="60">
        <f>Data!B28</f>
        <v>10789.2</v>
      </c>
      <c r="C46" s="6">
        <f>Data!C28</f>
        <v>12143</v>
      </c>
      <c r="D46" s="50">
        <f>Data!D28</f>
        <v>0.36358464578717287</v>
      </c>
      <c r="G46" s="136" t="s">
        <v>231</v>
      </c>
      <c r="H46"/>
      <c r="I46"/>
      <c r="J46" s="6">
        <f>Data!B162</f>
        <v>5278</v>
      </c>
      <c r="K46" s="50">
        <f aca="true" t="shared" si="0" ref="K46:K54">J46/$D$9</f>
        <v>0.13777081701905508</v>
      </c>
      <c r="L46"/>
      <c r="M46"/>
      <c r="N46"/>
      <c r="O46"/>
      <c r="P46"/>
      <c r="Q46"/>
      <c r="R46"/>
      <c r="AA46"/>
      <c r="AB46"/>
      <c r="AC46"/>
      <c r="AD46"/>
      <c r="AE46"/>
      <c r="AF46"/>
    </row>
    <row r="47" spans="1:32" ht="18.75" customHeight="1">
      <c r="A47" s="2" t="s">
        <v>37</v>
      </c>
      <c r="B47" s="60">
        <f>Data!B29</f>
        <v>17131.260000000002</v>
      </c>
      <c r="C47" s="6">
        <f>Data!C29</f>
        <v>21255</v>
      </c>
      <c r="D47" s="50">
        <f>Data!D29</f>
        <v>0.6364153542128271</v>
      </c>
      <c r="F47" s="12"/>
      <c r="G47" s="136" t="s">
        <v>229</v>
      </c>
      <c r="H47"/>
      <c r="I47"/>
      <c r="J47" s="6">
        <f>Data!B163</f>
        <v>6128</v>
      </c>
      <c r="K47" s="50">
        <f t="shared" si="0"/>
        <v>0.1599582354476638</v>
      </c>
      <c r="L47"/>
      <c r="M47"/>
      <c r="N47"/>
      <c r="O47"/>
      <c r="P47"/>
      <c r="Q47"/>
      <c r="R47"/>
      <c r="AA47"/>
      <c r="AB47"/>
      <c r="AC47"/>
      <c r="AD47"/>
      <c r="AE47"/>
      <c r="AF47"/>
    </row>
    <row r="48" spans="1:32" ht="18.75" customHeight="1">
      <c r="A48"/>
      <c r="B48"/>
      <c r="G48" s="136" t="s">
        <v>59</v>
      </c>
      <c r="H48"/>
      <c r="I48"/>
      <c r="J48" s="6">
        <f>Data!B164</f>
        <v>6840</v>
      </c>
      <c r="K48" s="50">
        <f t="shared" si="0"/>
        <v>0.17854346123727485</v>
      </c>
      <c r="L48"/>
      <c r="M48"/>
      <c r="N48"/>
      <c r="O48"/>
      <c r="P48"/>
      <c r="Q48"/>
      <c r="AA48"/>
      <c r="AB48"/>
      <c r="AC48"/>
      <c r="AD48"/>
      <c r="AE48"/>
      <c r="AF48"/>
    </row>
    <row r="49" spans="1:32" ht="18.75" customHeight="1">
      <c r="A49" s="2" t="s">
        <v>40</v>
      </c>
      <c r="B49" s="62">
        <f>Data!B37</f>
        <v>25220.59</v>
      </c>
      <c r="C49" s="30">
        <f>Data!C37</f>
        <v>27993</v>
      </c>
      <c r="D49" s="52"/>
      <c r="G49" s="136" t="s">
        <v>61</v>
      </c>
      <c r="H49"/>
      <c r="I49"/>
      <c r="J49" s="6">
        <f>Data!B165</f>
        <v>1426</v>
      </c>
      <c r="K49" s="50">
        <f t="shared" si="0"/>
        <v>0.03722265726964239</v>
      </c>
      <c r="L49"/>
      <c r="M49"/>
      <c r="N49"/>
      <c r="O49"/>
      <c r="P49"/>
      <c r="Q49"/>
      <c r="AA49"/>
      <c r="AB49"/>
      <c r="AC49"/>
      <c r="AD49"/>
      <c r="AE49"/>
      <c r="AF49"/>
    </row>
    <row r="50" spans="1:32" ht="18.75" customHeight="1">
      <c r="A50" s="2" t="s">
        <v>41</v>
      </c>
      <c r="B50" s="62">
        <f>Data!B38</f>
        <v>11261.869999999999</v>
      </c>
      <c r="C50" s="30">
        <f>Data!C38</f>
        <v>12569</v>
      </c>
      <c r="D50" s="64">
        <f>Data!D38</f>
        <v>0.4490051084199621</v>
      </c>
      <c r="G50" s="136" t="s">
        <v>63</v>
      </c>
      <c r="H50"/>
      <c r="I50"/>
      <c r="J50" s="6">
        <f>Data!B166</f>
        <v>3901</v>
      </c>
      <c r="K50" s="50">
        <f t="shared" si="0"/>
        <v>0.10182719916470895</v>
      </c>
      <c r="L50"/>
      <c r="M50"/>
      <c r="N50"/>
      <c r="O50"/>
      <c r="P50"/>
      <c r="Q50"/>
      <c r="AA50"/>
      <c r="AB50"/>
      <c r="AC50"/>
      <c r="AD50"/>
      <c r="AE50"/>
      <c r="AF50"/>
    </row>
    <row r="51" spans="1:32" ht="18.75" customHeight="1">
      <c r="A51" s="2" t="s">
        <v>43</v>
      </c>
      <c r="B51" s="62">
        <f>Data!B39</f>
        <v>13958.720000000001</v>
      </c>
      <c r="C51" s="30">
        <f>Data!C39</f>
        <v>15424</v>
      </c>
      <c r="D51" s="64">
        <f>Data!D39</f>
        <v>0.5509948915800379</v>
      </c>
      <c r="E51" s="19"/>
      <c r="G51" s="136" t="s">
        <v>65</v>
      </c>
      <c r="H51"/>
      <c r="I51"/>
      <c r="J51" s="6">
        <f>Data!B167</f>
        <v>2217</v>
      </c>
      <c r="K51" s="50">
        <f t="shared" si="0"/>
        <v>0.05787000783085356</v>
      </c>
      <c r="L51"/>
      <c r="M51"/>
      <c r="N51"/>
      <c r="O51"/>
      <c r="P51"/>
      <c r="Q51"/>
      <c r="AA51"/>
      <c r="AB51"/>
      <c r="AC51"/>
      <c r="AD51"/>
      <c r="AE51"/>
      <c r="AF51"/>
    </row>
    <row r="52" spans="1:32" ht="18.75" customHeight="1">
      <c r="A52"/>
      <c r="B52"/>
      <c r="G52" s="136" t="s">
        <v>66</v>
      </c>
      <c r="H52"/>
      <c r="I52"/>
      <c r="J52" s="6">
        <f>Data!B168</f>
        <v>2989</v>
      </c>
      <c r="K52" s="50">
        <f t="shared" si="0"/>
        <v>0.07802140433307231</v>
      </c>
      <c r="L52"/>
      <c r="M52"/>
      <c r="N52"/>
      <c r="O52"/>
      <c r="P52"/>
      <c r="Q52"/>
      <c r="AA52"/>
      <c r="AB52"/>
      <c r="AC52"/>
      <c r="AD52"/>
      <c r="AE52"/>
      <c r="AF52"/>
    </row>
    <row r="53" spans="1:24" ht="18.75" customHeight="1">
      <c r="A53" s="2" t="s">
        <v>46</v>
      </c>
      <c r="B53" s="62">
        <f>Data!B46</f>
        <v>2699.87</v>
      </c>
      <c r="C53" s="30">
        <f>Data!C46</f>
        <v>5405</v>
      </c>
      <c r="D53" s="64"/>
      <c r="G53" s="136" t="s">
        <v>230</v>
      </c>
      <c r="H53"/>
      <c r="I53"/>
      <c r="J53" s="6">
        <f>Data!B169</f>
        <v>6532</v>
      </c>
      <c r="K53" s="50">
        <f t="shared" si="0"/>
        <v>0.17050378491255547</v>
      </c>
      <c r="L53"/>
      <c r="M53"/>
      <c r="N53"/>
      <c r="O53"/>
      <c r="P53"/>
      <c r="Q53"/>
      <c r="X53"/>
    </row>
    <row r="54" spans="1:18" ht="18.75" customHeight="1">
      <c r="A54" s="2" t="s">
        <v>41</v>
      </c>
      <c r="B54" s="62">
        <f>Data!B47</f>
        <v>1323.93</v>
      </c>
      <c r="C54" s="30">
        <f>Data!C47</f>
        <v>2624</v>
      </c>
      <c r="D54" s="64">
        <f>Data!D47</f>
        <v>0.48547641073080483</v>
      </c>
      <c r="G54" s="136" t="s">
        <v>72</v>
      </c>
      <c r="H54"/>
      <c r="I54"/>
      <c r="J54" s="6">
        <f>Data!B170</f>
        <v>2999</v>
      </c>
      <c r="K54" s="50">
        <f t="shared" si="0"/>
        <v>0.07828243278517358</v>
      </c>
      <c r="L54"/>
      <c r="M54"/>
      <c r="N54"/>
      <c r="O54"/>
      <c r="P54"/>
      <c r="Q54"/>
      <c r="R54" s="18"/>
    </row>
    <row r="55" spans="1:18" ht="18.75" customHeight="1">
      <c r="A55" s="2" t="s">
        <v>43</v>
      </c>
      <c r="B55" s="62">
        <f>Data!B48</f>
        <v>1375.9399999999998</v>
      </c>
      <c r="C55" s="30">
        <f>Data!C48</f>
        <v>2781</v>
      </c>
      <c r="D55" s="64">
        <f>Data!D48</f>
        <v>0.5145235892691952</v>
      </c>
      <c r="E55" s="193"/>
      <c r="G55"/>
      <c r="H55"/>
      <c r="I55"/>
      <c r="J55" s="24"/>
      <c r="K55"/>
      <c r="L55"/>
      <c r="M55"/>
      <c r="N55"/>
      <c r="O55"/>
      <c r="P55"/>
      <c r="Q55"/>
      <c r="R55" s="18"/>
    </row>
    <row r="56" spans="7:18" ht="18.75" customHeight="1">
      <c r="G56" s="38"/>
      <c r="H56"/>
      <c r="I56"/>
      <c r="J56"/>
      <c r="K56"/>
      <c r="L56"/>
      <c r="M56" s="40"/>
      <c r="N56"/>
      <c r="O56"/>
      <c r="P56"/>
      <c r="Q56"/>
      <c r="R56" s="18"/>
    </row>
    <row r="57" spans="7:17" ht="18.75" customHeight="1">
      <c r="G57" s="38"/>
      <c r="M57"/>
      <c r="N57"/>
      <c r="O57"/>
      <c r="P57"/>
      <c r="Q57"/>
    </row>
    <row r="58" spans="1:18" ht="18.75" customHeight="1">
      <c r="A58" s="137" t="s">
        <v>51</v>
      </c>
      <c r="B58"/>
      <c r="C58" s="51" t="s">
        <v>1</v>
      </c>
      <c r="D58" s="51" t="s">
        <v>2</v>
      </c>
      <c r="G58" s="19"/>
      <c r="H58" s="19"/>
      <c r="I58" s="2"/>
      <c r="J58" s="2"/>
      <c r="K58" s="19"/>
      <c r="L58"/>
      <c r="M58"/>
      <c r="P58" s="18"/>
      <c r="Q58" s="18"/>
      <c r="R58" s="18"/>
    </row>
    <row r="59" spans="1:18" ht="18.75" customHeight="1">
      <c r="A59" s="2" t="str">
        <f>Data!A108</f>
        <v>General Psych</v>
      </c>
      <c r="B59"/>
      <c r="C59" s="6">
        <f>Data!B108</f>
        <v>686</v>
      </c>
      <c r="D59" s="50">
        <f>Data!C108</f>
        <v>0.09963689179375454</v>
      </c>
      <c r="G59" s="19"/>
      <c r="H59" s="19"/>
      <c r="I59" s="2"/>
      <c r="J59" s="2"/>
      <c r="K59" s="19"/>
      <c r="L59" s="19"/>
      <c r="M59"/>
      <c r="N59"/>
      <c r="O59"/>
      <c r="P59"/>
      <c r="Q59"/>
      <c r="R59" s="18"/>
    </row>
    <row r="60" spans="1:18" ht="18.75" customHeight="1">
      <c r="A60" s="2" t="str">
        <f>Data!A109</f>
        <v>Sociology</v>
      </c>
      <c r="B60"/>
      <c r="C60" s="6">
        <f>Data!B109</f>
        <v>505</v>
      </c>
      <c r="D60" s="50">
        <f>Data!C109</f>
        <v>0.07334785766158315</v>
      </c>
      <c r="G60" s="19"/>
      <c r="H60" s="19"/>
      <c r="I60" s="2"/>
      <c r="J60" s="2"/>
      <c r="K60" s="19"/>
      <c r="L60" s="19"/>
      <c r="M60"/>
      <c r="N60"/>
      <c r="O60"/>
      <c r="P60"/>
      <c r="Q60"/>
      <c r="R60" s="18"/>
    </row>
    <row r="61" spans="1:18" ht="18.75" customHeight="1">
      <c r="A61" s="2" t="str">
        <f>Data!A110</f>
        <v>Librl Studies</v>
      </c>
      <c r="B61"/>
      <c r="C61" s="6">
        <f>Data!B110</f>
        <v>421</v>
      </c>
      <c r="D61" s="50">
        <f>Data!C110</f>
        <v>0.061147421931735654</v>
      </c>
      <c r="G61" s="4" t="s">
        <v>0</v>
      </c>
      <c r="I61" s="18"/>
      <c r="J61" s="51" t="s">
        <v>1</v>
      </c>
      <c r="K61" s="51" t="s">
        <v>2</v>
      </c>
      <c r="L61" s="19"/>
      <c r="M61"/>
      <c r="N61"/>
      <c r="O61"/>
      <c r="P61"/>
      <c r="Q61"/>
      <c r="R61" s="18"/>
    </row>
    <row r="62" spans="1:18" ht="18.75" customHeight="1">
      <c r="A62" s="2" t="str">
        <f>Data!A111</f>
        <v>Radio/Tv/Brdcs</v>
      </c>
      <c r="B62"/>
      <c r="C62" s="6">
        <f>Data!B111</f>
        <v>375</v>
      </c>
      <c r="D62" s="50">
        <f>Data!C111</f>
        <v>0.054466230936819175</v>
      </c>
      <c r="G62" s="39" t="str">
        <f>Data!A175</f>
        <v>Los Angeles</v>
      </c>
      <c r="I62" s="19"/>
      <c r="J62" s="6">
        <f>Data!B175</f>
        <v>27560</v>
      </c>
      <c r="K62" s="50">
        <f>Data!C175</f>
        <v>0.719394413991125</v>
      </c>
      <c r="L62" s="19"/>
      <c r="M62"/>
      <c r="N62"/>
      <c r="O62"/>
      <c r="P62"/>
      <c r="Q62"/>
      <c r="R62" s="18"/>
    </row>
    <row r="63" spans="1:18" ht="18.75" customHeight="1">
      <c r="A63" s="2" t="str">
        <f>Data!A112</f>
        <v>Orgnzt Sy Mgmt</v>
      </c>
      <c r="B63"/>
      <c r="C63" s="6">
        <f>Data!B112</f>
        <v>342</v>
      </c>
      <c r="D63" s="50">
        <f>Data!C112</f>
        <v>0.04967320261437908</v>
      </c>
      <c r="G63" s="39" t="str">
        <f>Data!A176</f>
        <v>Ventura</v>
      </c>
      <c r="I63" s="2"/>
      <c r="J63" s="6">
        <f>Data!B176</f>
        <v>2378</v>
      </c>
      <c r="K63" s="50">
        <f>Data!C176</f>
        <v>0.06207256590968416</v>
      </c>
      <c r="M63"/>
      <c r="N63"/>
      <c r="O63"/>
      <c r="P63"/>
      <c r="Q63"/>
      <c r="R63" s="8"/>
    </row>
    <row r="64" spans="1:22" ht="18.75" customHeight="1">
      <c r="A64" s="2" t="str">
        <f>Data!A113</f>
        <v>Finance</v>
      </c>
      <c r="B64"/>
      <c r="C64" s="6">
        <f>Data!B113</f>
        <v>332</v>
      </c>
      <c r="D64" s="50">
        <f>Data!C113</f>
        <v>0.04822076978939724</v>
      </c>
      <c r="G64" s="39" t="str">
        <f>Data!A177</f>
        <v>San Diego</v>
      </c>
      <c r="H64" s="19"/>
      <c r="I64" s="19"/>
      <c r="J64" s="6">
        <f>Data!B177</f>
        <v>722</v>
      </c>
      <c r="K64" s="50">
        <f>Data!C177</f>
        <v>0.018846254241712348</v>
      </c>
      <c r="M64"/>
      <c r="N64"/>
      <c r="O64"/>
      <c r="P64"/>
      <c r="Q64"/>
      <c r="R64" s="9"/>
      <c r="T64"/>
      <c r="U64"/>
      <c r="V64"/>
    </row>
    <row r="65" spans="1:18" ht="18.75" customHeight="1">
      <c r="A65" s="2" t="str">
        <f>Data!A114</f>
        <v>Speech Commun</v>
      </c>
      <c r="B65"/>
      <c r="C65" s="6">
        <f>Data!B114</f>
        <v>295</v>
      </c>
      <c r="D65" s="50">
        <f>Data!C114</f>
        <v>0.042846768336964415</v>
      </c>
      <c r="G65" s="39" t="str">
        <f>Data!A178</f>
        <v>Other</v>
      </c>
      <c r="H65" s="19"/>
      <c r="I65" s="19"/>
      <c r="J65" s="6">
        <f>Data!B178</f>
        <v>7650</v>
      </c>
      <c r="K65" s="50">
        <f>Data!C178</f>
        <v>0.19968676585747847</v>
      </c>
      <c r="L65" s="4"/>
      <c r="M65"/>
      <c r="N65"/>
      <c r="O65"/>
      <c r="P65"/>
      <c r="Q65"/>
      <c r="R65" s="9"/>
    </row>
    <row r="66" spans="1:18" ht="18.75" customHeight="1">
      <c r="A66" s="2" t="str">
        <f>Data!A115</f>
        <v>Kinesiology</v>
      </c>
      <c r="B66"/>
      <c r="C66" s="6">
        <f>Data!B115</f>
        <v>251</v>
      </c>
      <c r="D66" s="50">
        <f>Data!C115</f>
        <v>0.0364560639070443</v>
      </c>
      <c r="G66"/>
      <c r="H66"/>
      <c r="I66"/>
      <c r="J66"/>
      <c r="K66"/>
      <c r="M66"/>
      <c r="N66"/>
      <c r="O66"/>
      <c r="P66"/>
      <c r="Q66"/>
      <c r="R66" s="9"/>
    </row>
    <row r="67" spans="1:18" ht="18.75" customHeight="1">
      <c r="A67" s="2" t="str">
        <f>Data!A116</f>
        <v>Art</v>
      </c>
      <c r="B67"/>
      <c r="C67" s="6">
        <f>Data!B116</f>
        <v>245</v>
      </c>
      <c r="D67" s="50">
        <f>Data!C116</f>
        <v>0.03558460421205519</v>
      </c>
      <c r="G67"/>
      <c r="H67"/>
      <c r="I67"/>
      <c r="J67"/>
      <c r="K67"/>
      <c r="L67" s="19"/>
      <c r="R67" s="9"/>
    </row>
    <row r="68" spans="1:18" ht="18.75" customHeight="1">
      <c r="A68" s="2" t="str">
        <f>Data!A117</f>
        <v>Accounting</v>
      </c>
      <c r="B68"/>
      <c r="C68" s="6">
        <f>Data!B117</f>
        <v>230</v>
      </c>
      <c r="D68" s="50">
        <f>Data!C117</f>
        <v>0.03340595497458242</v>
      </c>
      <c r="G68" s="4" t="s">
        <v>232</v>
      </c>
      <c r="I68" s="2"/>
      <c r="J68" s="6">
        <f>SUM(J69:J71)</f>
        <v>5818</v>
      </c>
      <c r="K68" s="50"/>
      <c r="L68" s="19"/>
      <c r="M68" s="19"/>
      <c r="N68" s="19"/>
      <c r="O68" s="19"/>
      <c r="P68" s="19"/>
      <c r="Q68" s="19"/>
      <c r="R68" s="9"/>
    </row>
    <row r="69" spans="1:18" ht="18.75" customHeight="1">
      <c r="A69" s="2" t="str">
        <f>Data!A118</f>
        <v>Other</v>
      </c>
      <c r="B69"/>
      <c r="C69" s="6">
        <f>Data!B118</f>
        <v>3203</v>
      </c>
      <c r="D69" s="50">
        <f>Data!C118</f>
        <v>0.4652142338416848</v>
      </c>
      <c r="G69" s="2" t="s">
        <v>4</v>
      </c>
      <c r="I69" s="2"/>
      <c r="J69" s="6">
        <f>Data!B182</f>
        <v>4961</v>
      </c>
      <c r="K69" s="50">
        <f>Data!C182</f>
        <v>0.8526985218288071</v>
      </c>
      <c r="L69" s="19"/>
      <c r="M69" s="19"/>
      <c r="N69" s="19"/>
      <c r="O69" s="19"/>
      <c r="P69" s="19"/>
      <c r="Q69" s="19"/>
      <c r="R69" s="9"/>
    </row>
    <row r="70" spans="1:18" ht="18.75" customHeight="1">
      <c r="A70"/>
      <c r="B70"/>
      <c r="G70" s="2" t="s">
        <v>5</v>
      </c>
      <c r="I70" s="2"/>
      <c r="J70" s="6">
        <f>Data!B183</f>
        <v>573</v>
      </c>
      <c r="K70" s="50">
        <f>Data!C183</f>
        <v>0.0984874527328979</v>
      </c>
      <c r="L70" s="19"/>
      <c r="M70" s="19"/>
      <c r="N70" s="19"/>
      <c r="O70" s="19"/>
      <c r="P70" s="19"/>
      <c r="Q70" s="19"/>
      <c r="R70"/>
    </row>
    <row r="71" spans="1:18" ht="18.75" customHeight="1">
      <c r="A71" s="137" t="s">
        <v>52</v>
      </c>
      <c r="B71" s="19"/>
      <c r="C71" s="51" t="s">
        <v>1</v>
      </c>
      <c r="D71" s="69" t="s">
        <v>2</v>
      </c>
      <c r="G71" s="2" t="s">
        <v>6</v>
      </c>
      <c r="I71" s="2"/>
      <c r="J71" s="6">
        <f>Data!B184</f>
        <v>284</v>
      </c>
      <c r="K71" s="50">
        <f>Data!C184</f>
        <v>0.048814025438294946</v>
      </c>
      <c r="M71"/>
      <c r="N71"/>
      <c r="O71"/>
      <c r="P71"/>
      <c r="Q71"/>
      <c r="R71" s="19"/>
    </row>
    <row r="72" spans="1:22" ht="18.75" customHeight="1">
      <c r="A72" s="2" t="str">
        <f>Data!A122</f>
        <v>Public Admin</v>
      </c>
      <c r="B72" s="19"/>
      <c r="C72" s="6">
        <f>Data!B122</f>
        <v>314</v>
      </c>
      <c r="D72" s="50">
        <f>Data!C122</f>
        <v>0.16963803349540788</v>
      </c>
      <c r="I72" s="2"/>
      <c r="J72" s="6"/>
      <c r="K72" s="67"/>
      <c r="M72"/>
      <c r="N72"/>
      <c r="O72"/>
      <c r="P72"/>
      <c r="Q72"/>
      <c r="R72" s="9"/>
      <c r="T72" s="18"/>
      <c r="U72" s="18"/>
      <c r="V72" s="18"/>
    </row>
    <row r="73" spans="1:22" ht="18.75" customHeight="1">
      <c r="A73" s="2" t="str">
        <f>Data!A123</f>
        <v>Admin/Super</v>
      </c>
      <c r="B73" s="19"/>
      <c r="C73" s="6">
        <f>Data!B123</f>
        <v>156</v>
      </c>
      <c r="D73" s="50">
        <f>Data!C123</f>
        <v>0.08427876823338736</v>
      </c>
      <c r="G73" s="4" t="s">
        <v>7</v>
      </c>
      <c r="H73" s="4"/>
      <c r="I73" s="2"/>
      <c r="J73" s="6">
        <f>SUM(J74:J78)</f>
        <v>5242</v>
      </c>
      <c r="K73" s="66"/>
      <c r="M73"/>
      <c r="N73"/>
      <c r="O73"/>
      <c r="P73"/>
      <c r="Q73"/>
      <c r="R73" s="9"/>
      <c r="T73" s="18"/>
      <c r="U73" s="18"/>
      <c r="V73" s="18"/>
    </row>
    <row r="74" spans="1:22" ht="18.75" customHeight="1">
      <c r="A74" s="2" t="str">
        <f>Data!A124</f>
        <v>Counseling</v>
      </c>
      <c r="B74" s="19"/>
      <c r="C74" s="6">
        <f>Data!B124</f>
        <v>123</v>
      </c>
      <c r="D74" s="50">
        <f>Data!C124</f>
        <v>0.06645056726094004</v>
      </c>
      <c r="G74" s="2" t="s">
        <v>8</v>
      </c>
      <c r="I74" s="19"/>
      <c r="J74" s="6">
        <f>Data!B188</f>
        <v>4780</v>
      </c>
      <c r="K74" s="50">
        <f>Data!C188</f>
        <v>0.9118657001144601</v>
      </c>
      <c r="M74"/>
      <c r="N74"/>
      <c r="O74"/>
      <c r="P74"/>
      <c r="Q74"/>
      <c r="R74" s="9"/>
      <c r="T74" s="18"/>
      <c r="U74" s="18"/>
      <c r="V74" s="18"/>
    </row>
    <row r="75" spans="1:22" ht="18.75" customHeight="1">
      <c r="A75" s="2" t="str">
        <f>Data!A125</f>
        <v>Soc/Welfare</v>
      </c>
      <c r="B75" s="19"/>
      <c r="C75" s="6">
        <f>Data!B125</f>
        <v>97</v>
      </c>
      <c r="D75" s="50">
        <f>Data!C125</f>
        <v>0.05240410588870881</v>
      </c>
      <c r="G75" s="2" t="s">
        <v>9</v>
      </c>
      <c r="I75" s="19"/>
      <c r="J75" s="6">
        <f>+Data!K190</f>
        <v>130</v>
      </c>
      <c r="K75" s="50">
        <f>Data!C189</f>
        <v>0.02479969477298741</v>
      </c>
      <c r="M75"/>
      <c r="N75"/>
      <c r="O75"/>
      <c r="P75"/>
      <c r="Q75"/>
      <c r="R75" s="9"/>
      <c r="T75" s="18"/>
      <c r="U75" s="18"/>
      <c r="V75" s="18"/>
    </row>
    <row r="76" spans="1:22" ht="18.75" customHeight="1">
      <c r="A76" s="2" t="str">
        <f>Data!A126</f>
        <v>Commun Disordr</v>
      </c>
      <c r="B76" s="19"/>
      <c r="C76" s="6">
        <f>Data!B126</f>
        <v>96</v>
      </c>
      <c r="D76" s="50">
        <f>Data!C126</f>
        <v>0.05186385737439222</v>
      </c>
      <c r="G76" s="2" t="s">
        <v>10</v>
      </c>
      <c r="I76" s="19"/>
      <c r="J76" s="6">
        <f>+Data!K187</f>
        <v>36</v>
      </c>
      <c r="K76" s="50">
        <f>Data!C190</f>
        <v>0.006867607783288821</v>
      </c>
      <c r="L76" s="10"/>
      <c r="M76" s="37"/>
      <c r="N76"/>
      <c r="O76"/>
      <c r="P76"/>
      <c r="Q76"/>
      <c r="R76" s="9"/>
      <c r="T76" s="18"/>
      <c r="U76" s="18"/>
      <c r="V76" s="18"/>
    </row>
    <row r="77" spans="1:22" ht="18.75" customHeight="1">
      <c r="A77" s="2" t="str">
        <f>Data!A127</f>
        <v>General Educ</v>
      </c>
      <c r="B77" s="19"/>
      <c r="C77" s="6">
        <f>Data!B127</f>
        <v>90</v>
      </c>
      <c r="D77" s="50">
        <f>Data!C127</f>
        <v>0.04862236628849271</v>
      </c>
      <c r="G77" s="2" t="s">
        <v>11</v>
      </c>
      <c r="I77" s="19"/>
      <c r="J77" s="6">
        <f>+Data!K188</f>
        <v>36</v>
      </c>
      <c r="K77" s="50">
        <f>Data!C191</f>
        <v>0.006867607783288821</v>
      </c>
      <c r="L77" s="10"/>
      <c r="M77"/>
      <c r="N77"/>
      <c r="O77"/>
      <c r="P77"/>
      <c r="Q77"/>
      <c r="R77" s="9"/>
      <c r="T77" s="18"/>
      <c r="U77" s="18"/>
      <c r="V77" s="18"/>
    </row>
    <row r="78" spans="1:22" ht="18.75" customHeight="1">
      <c r="A78" s="2" t="str">
        <f>Data!A128</f>
        <v>Eng Management</v>
      </c>
      <c r="B78" s="19"/>
      <c r="C78" s="6">
        <f>Data!B128</f>
        <v>86</v>
      </c>
      <c r="D78" s="50">
        <f>Data!C128</f>
        <v>0.046461372231226365</v>
      </c>
      <c r="G78" s="2" t="s">
        <v>6</v>
      </c>
      <c r="I78" s="19"/>
      <c r="J78" s="6">
        <f>+Data!K189</f>
        <v>260</v>
      </c>
      <c r="K78" s="50">
        <f>Data!C192</f>
        <v>0.04959938954597482</v>
      </c>
      <c r="L78" s="19"/>
      <c r="M78" s="2" t="s">
        <v>234</v>
      </c>
      <c r="N78" s="19"/>
      <c r="O78" s="19"/>
      <c r="P78" s="73"/>
      <c r="Q78" s="135">
        <v>6296</v>
      </c>
      <c r="S78" s="135"/>
      <c r="T78" s="18"/>
      <c r="U78" s="18"/>
      <c r="V78" s="18"/>
    </row>
    <row r="79" spans="1:22" ht="18.75" customHeight="1">
      <c r="A79" s="2" t="str">
        <f>Data!A129</f>
        <v>Special Educ</v>
      </c>
      <c r="B79" s="19"/>
      <c r="C79" s="6">
        <f>Data!B129</f>
        <v>75</v>
      </c>
      <c r="D79" s="50">
        <f>Data!C129</f>
        <v>0.04051863857374392</v>
      </c>
      <c r="G79" s="18"/>
      <c r="H79" s="18"/>
      <c r="I79" s="18"/>
      <c r="J79" s="35"/>
      <c r="K79" s="68"/>
      <c r="L79" s="19"/>
      <c r="M79" s="2" t="s">
        <v>235</v>
      </c>
      <c r="N79" s="19"/>
      <c r="O79" s="19"/>
      <c r="P79" s="73"/>
      <c r="Q79" s="207">
        <v>17954</v>
      </c>
      <c r="T79" s="18"/>
      <c r="U79" s="18"/>
      <c r="V79" s="18"/>
    </row>
    <row r="80" spans="1:22" ht="18.75" customHeight="1">
      <c r="A80" s="2" t="str">
        <f>Data!A130</f>
        <v>Business Admin</v>
      </c>
      <c r="B80" s="19"/>
      <c r="C80" s="6">
        <f>Data!B130</f>
        <v>68</v>
      </c>
      <c r="D80" s="50">
        <f>Data!C130</f>
        <v>0.036736898973527825</v>
      </c>
      <c r="G80" s="4" t="s">
        <v>14</v>
      </c>
      <c r="I80" s="19"/>
      <c r="J80" s="6">
        <f>SUM(J81:J84)</f>
        <v>1702</v>
      </c>
      <c r="K80" s="66"/>
      <c r="L80" s="19"/>
      <c r="M80"/>
      <c r="N80"/>
      <c r="O80"/>
      <c r="P80"/>
      <c r="Q80"/>
      <c r="R80" s="18"/>
      <c r="T80" s="18"/>
      <c r="U80" s="18"/>
      <c r="V80" s="18"/>
    </row>
    <row r="81" spans="1:22" ht="18.75" customHeight="1">
      <c r="A81" s="2" t="str">
        <f>Data!A131</f>
        <v>English</v>
      </c>
      <c r="B81" s="19"/>
      <c r="C81" s="6">
        <f>Data!B131</f>
        <v>67</v>
      </c>
      <c r="D81" s="50">
        <f>Data!C131</f>
        <v>0.036196650459211235</v>
      </c>
      <c r="G81" s="2" t="s">
        <v>9</v>
      </c>
      <c r="I81" s="19"/>
      <c r="J81" s="6">
        <f>+Data!K195</f>
        <v>968</v>
      </c>
      <c r="K81" s="50">
        <f>Data!C196</f>
        <v>0.5687426556991775</v>
      </c>
      <c r="L81" s="19"/>
      <c r="M81" s="4" t="s">
        <v>353</v>
      </c>
      <c r="N81"/>
      <c r="O81"/>
      <c r="P81"/>
      <c r="Q81"/>
      <c r="R81" s="8"/>
      <c r="T81" s="18"/>
      <c r="U81" s="18"/>
      <c r="V81" s="18"/>
    </row>
    <row r="82" spans="1:22" ht="18.75" customHeight="1">
      <c r="A82" s="2" t="str">
        <f>Data!A132</f>
        <v>Other</v>
      </c>
      <c r="B82" s="19"/>
      <c r="C82" s="6">
        <f>Data!B132</f>
        <v>679</v>
      </c>
      <c r="D82" s="50">
        <f>Data!C132</f>
        <v>0.36682874122096165</v>
      </c>
      <c r="G82" s="2" t="s">
        <v>10</v>
      </c>
      <c r="I82" s="19"/>
      <c r="J82" s="6">
        <f>+Data!K192</f>
        <v>283</v>
      </c>
      <c r="K82" s="50">
        <f>Data!C197</f>
        <v>0.1662749706227967</v>
      </c>
      <c r="L82" s="19"/>
      <c r="M82"/>
      <c r="N82"/>
      <c r="O82"/>
      <c r="P82"/>
      <c r="Q82"/>
      <c r="R82" s="9"/>
      <c r="T82" s="18"/>
      <c r="U82" s="18"/>
      <c r="V82" s="18"/>
    </row>
    <row r="83" spans="3:22" ht="18.75" customHeight="1">
      <c r="C83" s="2"/>
      <c r="D83" s="6"/>
      <c r="E83" s="50"/>
      <c r="G83" s="2" t="s">
        <v>11</v>
      </c>
      <c r="I83" s="19"/>
      <c r="J83" s="6">
        <f>+Data!K193</f>
        <v>95</v>
      </c>
      <c r="K83" s="50">
        <f>Data!C198</f>
        <v>0.05581668625146886</v>
      </c>
      <c r="L83" s="19"/>
      <c r="M83"/>
      <c r="N83" s="18"/>
      <c r="O83" s="18"/>
      <c r="P83" s="18"/>
      <c r="Q83" s="18"/>
      <c r="R83" s="9"/>
      <c r="S83" s="110"/>
      <c r="T83" s="18"/>
      <c r="U83" s="18"/>
      <c r="V83" s="18"/>
    </row>
    <row r="84" spans="1:22" ht="18.75" customHeight="1">
      <c r="A84" s="4" t="s">
        <v>56</v>
      </c>
      <c r="B84"/>
      <c r="C84" s="51" t="s">
        <v>1</v>
      </c>
      <c r="D84" s="51" t="s">
        <v>2</v>
      </c>
      <c r="E84"/>
      <c r="G84" s="2" t="s">
        <v>6</v>
      </c>
      <c r="I84" s="19"/>
      <c r="J84" s="6">
        <f>+Data!K194</f>
        <v>356</v>
      </c>
      <c r="K84" s="50">
        <f>Data!C199</f>
        <v>0.209165687426557</v>
      </c>
      <c r="L84" s="19"/>
      <c r="M84"/>
      <c r="N84" s="18"/>
      <c r="O84" s="18"/>
      <c r="P84" s="18"/>
      <c r="Q84" s="18"/>
      <c r="R84" s="9"/>
      <c r="S84" s="110"/>
      <c r="T84" s="18"/>
      <c r="U84" s="18"/>
      <c r="V84" s="18"/>
    </row>
    <row r="85" spans="1:22" ht="18.75" customHeight="1">
      <c r="A85" s="2" t="s">
        <v>231</v>
      </c>
      <c r="B85"/>
      <c r="C85" s="6">
        <f>Data!C162</f>
        <v>1342</v>
      </c>
      <c r="D85" s="50">
        <f aca="true" t="shared" si="1" ref="D85:D93">C85/$P$37</f>
        <v>0.15361721611721613</v>
      </c>
      <c r="G85"/>
      <c r="H85"/>
      <c r="I85"/>
      <c r="J85"/>
      <c r="K85" s="24"/>
      <c r="L85" s="19"/>
      <c r="M85"/>
      <c r="N85"/>
      <c r="O85"/>
      <c r="P85"/>
      <c r="Q85"/>
      <c r="R85"/>
      <c r="S85" s="110"/>
      <c r="T85" s="18"/>
      <c r="U85" s="18"/>
      <c r="V85" s="18"/>
    </row>
    <row r="86" spans="1:19" ht="18.75" customHeight="1">
      <c r="A86" s="136" t="s">
        <v>229</v>
      </c>
      <c r="B86"/>
      <c r="C86" s="6">
        <f>Data!C163</f>
        <v>1517</v>
      </c>
      <c r="D86" s="50">
        <f t="shared" si="1"/>
        <v>0.1736492673992674</v>
      </c>
      <c r="G86"/>
      <c r="H86"/>
      <c r="I86"/>
      <c r="J86"/>
      <c r="K86" s="52"/>
      <c r="L86" s="19"/>
      <c r="M86"/>
      <c r="N86"/>
      <c r="O86"/>
      <c r="P86"/>
      <c r="Q86"/>
      <c r="R86"/>
      <c r="S86" s="110"/>
    </row>
    <row r="87" spans="1:19" ht="18.75" customHeight="1">
      <c r="A87" s="2" t="s">
        <v>59</v>
      </c>
      <c r="B87"/>
      <c r="C87" s="6">
        <f>Data!C164</f>
        <v>1444</v>
      </c>
      <c r="D87" s="50">
        <f t="shared" si="1"/>
        <v>0.1652930402930403</v>
      </c>
      <c r="G87"/>
      <c r="H87"/>
      <c r="I87"/>
      <c r="J87"/>
      <c r="K87" s="52"/>
      <c r="L87" s="5"/>
      <c r="M87"/>
      <c r="N87"/>
      <c r="O87"/>
      <c r="P87"/>
      <c r="Q87"/>
      <c r="S87" s="110"/>
    </row>
    <row r="88" spans="1:19" ht="18.75" customHeight="1">
      <c r="A88" s="2" t="s">
        <v>61</v>
      </c>
      <c r="B88"/>
      <c r="C88" s="6">
        <f>Data!C165</f>
        <v>582</v>
      </c>
      <c r="D88" s="50">
        <f t="shared" si="1"/>
        <v>0.06662087912087912</v>
      </c>
      <c r="G88"/>
      <c r="H88"/>
      <c r="I88"/>
      <c r="J88"/>
      <c r="K88" s="52"/>
      <c r="L88" s="19"/>
      <c r="M88"/>
      <c r="N88"/>
      <c r="O88"/>
      <c r="P88"/>
      <c r="Q88"/>
      <c r="R88"/>
      <c r="S88" s="110"/>
    </row>
    <row r="89" spans="1:19" ht="18.75" customHeight="1">
      <c r="A89" s="2" t="s">
        <v>63</v>
      </c>
      <c r="B89"/>
      <c r="C89" s="6">
        <f>Data!C166</f>
        <v>484</v>
      </c>
      <c r="D89" s="50">
        <f t="shared" si="1"/>
        <v>0.0554029304029304</v>
      </c>
      <c r="G89"/>
      <c r="H89"/>
      <c r="I89"/>
      <c r="J89"/>
      <c r="K89" s="52"/>
      <c r="L89" s="19"/>
      <c r="M89" s="10"/>
      <c r="N89" s="10"/>
      <c r="R89"/>
      <c r="S89" s="110"/>
    </row>
    <row r="90" spans="1:19" ht="18.75" customHeight="1">
      <c r="A90" s="2" t="s">
        <v>65</v>
      </c>
      <c r="B90"/>
      <c r="C90" s="6">
        <f>Data!C167</f>
        <v>870</v>
      </c>
      <c r="D90" s="50">
        <f t="shared" si="1"/>
        <v>0.09958791208791208</v>
      </c>
      <c r="G90" s="18"/>
      <c r="H90" s="178"/>
      <c r="I90" s="178"/>
      <c r="J90" s="179" t="s">
        <v>1</v>
      </c>
      <c r="K90" s="180" t="s">
        <v>2</v>
      </c>
      <c r="L90" s="19"/>
      <c r="M90" s="18"/>
      <c r="N90" s="18"/>
      <c r="O90" s="18"/>
      <c r="P90" s="18"/>
      <c r="Q90" s="18"/>
      <c r="R90"/>
      <c r="S90" s="110"/>
    </row>
    <row r="91" spans="1:19" ht="18.75" customHeight="1">
      <c r="A91" s="2" t="s">
        <v>66</v>
      </c>
      <c r="B91"/>
      <c r="C91" s="6">
        <f>Data!C168</f>
        <v>355</v>
      </c>
      <c r="D91" s="50">
        <f t="shared" si="1"/>
        <v>0.04063644688644689</v>
      </c>
      <c r="G91" s="2" t="s">
        <v>21</v>
      </c>
      <c r="H91" s="181"/>
      <c r="I91" s="181"/>
      <c r="J91" s="182">
        <f>Data!B213</f>
        <v>1418</v>
      </c>
      <c r="K91" s="183">
        <f>Data!C213</f>
        <v>0.8024900962082626</v>
      </c>
      <c r="L91" s="19"/>
      <c r="M91" s="18"/>
      <c r="N91" s="18"/>
      <c r="O91" s="18"/>
      <c r="P91" s="18"/>
      <c r="Q91" s="18"/>
      <c r="R91"/>
      <c r="S91" s="110"/>
    </row>
    <row r="92" spans="1:19" ht="18.75" customHeight="1">
      <c r="A92" s="2" t="s">
        <v>230</v>
      </c>
      <c r="B92"/>
      <c r="C92" s="6">
        <f>Data!C169</f>
        <v>2134</v>
      </c>
      <c r="D92" s="50">
        <f t="shared" si="1"/>
        <v>0.24427655677655677</v>
      </c>
      <c r="G92" s="2" t="s">
        <v>23</v>
      </c>
      <c r="H92" s="178"/>
      <c r="I92" s="184"/>
      <c r="J92" s="182">
        <f>Data!B214</f>
        <v>349</v>
      </c>
      <c r="K92" s="183">
        <f>Data!C214</f>
        <v>0.1975099037917374</v>
      </c>
      <c r="L92" s="19"/>
      <c r="M92" s="19"/>
      <c r="N92" s="19"/>
      <c r="O92" s="19"/>
      <c r="P92" s="19"/>
      <c r="Q92" s="19"/>
      <c r="R92"/>
      <c r="S92" s="110"/>
    </row>
    <row r="93" spans="1:19" ht="18.75" customHeight="1">
      <c r="A93" s="2" t="s">
        <v>68</v>
      </c>
      <c r="B93"/>
      <c r="C93" s="6">
        <f>Data!C170</f>
        <v>8</v>
      </c>
      <c r="D93" s="50">
        <f t="shared" si="1"/>
        <v>0.0009157509157509158</v>
      </c>
      <c r="G93" s="4" t="s">
        <v>25</v>
      </c>
      <c r="H93" s="181"/>
      <c r="I93" s="181"/>
      <c r="J93" s="185">
        <f>SUM(J91:J92)</f>
        <v>1767</v>
      </c>
      <c r="K93" s="183"/>
      <c r="L93" s="19"/>
      <c r="M93" s="19"/>
      <c r="N93" s="19"/>
      <c r="O93" s="19"/>
      <c r="P93" s="19"/>
      <c r="Q93" s="19"/>
      <c r="S93" s="110"/>
    </row>
    <row r="94" spans="7:19" ht="18.75" customHeight="1">
      <c r="G94"/>
      <c r="H94" s="129"/>
      <c r="I94" s="129"/>
      <c r="J94" s="129"/>
      <c r="K94" s="186"/>
      <c r="M94"/>
      <c r="N94"/>
      <c r="O94"/>
      <c r="P94"/>
      <c r="Q94"/>
      <c r="R94"/>
      <c r="S94" s="110"/>
    </row>
    <row r="95" spans="1:19" ht="18.75" customHeight="1">
      <c r="A95"/>
      <c r="B95"/>
      <c r="E95"/>
      <c r="G95" s="2" t="s">
        <v>21</v>
      </c>
      <c r="H95" s="187"/>
      <c r="I95" s="188"/>
      <c r="J95" s="182">
        <f>Data!B217</f>
        <v>840</v>
      </c>
      <c r="K95" s="183">
        <f>Data!C217</f>
        <v>0.4327666151468315</v>
      </c>
      <c r="L95" s="19"/>
      <c r="M95"/>
      <c r="N95"/>
      <c r="O95"/>
      <c r="P95"/>
      <c r="Q95"/>
      <c r="R95"/>
      <c r="S95" s="110"/>
    </row>
    <row r="96" spans="1:19" ht="18.75" customHeight="1">
      <c r="A96" s="4" t="s">
        <v>351</v>
      </c>
      <c r="B96"/>
      <c r="E96"/>
      <c r="G96" s="2" t="s">
        <v>23</v>
      </c>
      <c r="H96" s="189"/>
      <c r="I96" s="190"/>
      <c r="J96" s="182">
        <f>Data!B218</f>
        <v>1101</v>
      </c>
      <c r="K96" s="183">
        <f>Data!C218</f>
        <v>0.5672333848531684</v>
      </c>
      <c r="L96" s="19"/>
      <c r="M96"/>
      <c r="N96"/>
      <c r="O96"/>
      <c r="P96"/>
      <c r="Q96"/>
      <c r="R96"/>
      <c r="S96" s="110"/>
    </row>
    <row r="97" spans="2:19" ht="18.75" customHeight="1">
      <c r="B97"/>
      <c r="E97"/>
      <c r="G97" s="4" t="s">
        <v>29</v>
      </c>
      <c r="H97" s="189"/>
      <c r="I97" s="188"/>
      <c r="J97" s="185">
        <f>SUM(J95:J96)</f>
        <v>1941</v>
      </c>
      <c r="K97" s="183"/>
      <c r="L97" s="10"/>
      <c r="M97"/>
      <c r="N97"/>
      <c r="O97"/>
      <c r="P97"/>
      <c r="Q97"/>
      <c r="R97"/>
      <c r="S97" s="110"/>
    </row>
    <row r="98" spans="1:19" ht="18.75" customHeight="1">
      <c r="A98"/>
      <c r="B98"/>
      <c r="E98"/>
      <c r="G98"/>
      <c r="H98" s="129"/>
      <c r="I98" s="129"/>
      <c r="J98" s="129"/>
      <c r="K98" s="186"/>
      <c r="L98" s="10"/>
      <c r="M98"/>
      <c r="N98"/>
      <c r="O98"/>
      <c r="P98"/>
      <c r="Q98" s="89"/>
      <c r="R98"/>
      <c r="S98" s="110"/>
    </row>
    <row r="99" spans="1:19" ht="18.75" customHeight="1">
      <c r="A99"/>
      <c r="B99"/>
      <c r="E99"/>
      <c r="G99" s="4" t="s">
        <v>30</v>
      </c>
      <c r="H99" s="189"/>
      <c r="I99" s="188"/>
      <c r="J99" s="179"/>
      <c r="K99" s="180"/>
      <c r="L99" s="14"/>
      <c r="M99" s="19"/>
      <c r="N99" s="19"/>
      <c r="O99"/>
      <c r="P99" s="86" t="s">
        <v>120</v>
      </c>
      <c r="Q99" s="86" t="s">
        <v>31</v>
      </c>
      <c r="R99"/>
      <c r="S99" s="110"/>
    </row>
    <row r="100" spans="1:19" ht="18.75" customHeight="1">
      <c r="A100"/>
      <c r="B100"/>
      <c r="E100"/>
      <c r="G100" s="2" t="s">
        <v>32</v>
      </c>
      <c r="H100" s="189"/>
      <c r="I100" s="188"/>
      <c r="J100" s="191">
        <f>Data!B222</f>
        <v>43</v>
      </c>
      <c r="K100" s="192">
        <f>Data!C222</f>
        <v>0.05119047619047619</v>
      </c>
      <c r="L100" s="19"/>
      <c r="M100" s="2" t="str">
        <f>Data!A252</f>
        <v>Loans</v>
      </c>
      <c r="O100"/>
      <c r="P100" s="71">
        <f>Data!D252</f>
        <v>15495</v>
      </c>
      <c r="Q100" s="88">
        <f>Data!E252</f>
        <v>134319131</v>
      </c>
      <c r="R100"/>
      <c r="S100" s="110"/>
    </row>
    <row r="101" spans="1:19" ht="18.75" customHeight="1">
      <c r="A101"/>
      <c r="B101"/>
      <c r="E101"/>
      <c r="G101" s="2" t="s">
        <v>33</v>
      </c>
      <c r="H101" s="189"/>
      <c r="I101" s="188"/>
      <c r="J101" s="191">
        <f>Data!B223</f>
        <v>7</v>
      </c>
      <c r="K101" s="192">
        <f>Data!C223</f>
        <v>0.008333333333333333</v>
      </c>
      <c r="L101" s="19"/>
      <c r="M101" s="2" t="str">
        <f>Data!A250</f>
        <v>Grants</v>
      </c>
      <c r="N101" s="19"/>
      <c r="O101"/>
      <c r="P101" s="71">
        <f>Data!D250</f>
        <v>18491</v>
      </c>
      <c r="Q101" s="88">
        <f>Data!E250</f>
        <v>166836928.44</v>
      </c>
      <c r="R101"/>
      <c r="S101" s="110"/>
    </row>
    <row r="102" spans="1:19" ht="18.75" customHeight="1">
      <c r="A102"/>
      <c r="B102"/>
      <c r="E102"/>
      <c r="G102" s="2" t="s">
        <v>34</v>
      </c>
      <c r="H102" s="181"/>
      <c r="I102" s="181"/>
      <c r="J102" s="191">
        <f>Data!B224</f>
        <v>128</v>
      </c>
      <c r="K102" s="192">
        <f>Data!C224</f>
        <v>0.1523809523809524</v>
      </c>
      <c r="L102" s="201"/>
      <c r="M102" s="2" t="str">
        <f>Data!A251</f>
        <v>Scholarships</v>
      </c>
      <c r="O102"/>
      <c r="P102" s="71">
        <f>Data!D251</f>
        <v>1631</v>
      </c>
      <c r="Q102" s="88">
        <f>Data!E251</f>
        <v>3157797.09</v>
      </c>
      <c r="R102"/>
      <c r="S102" s="110"/>
    </row>
    <row r="103" spans="1:19" ht="18.75" customHeight="1">
      <c r="A103"/>
      <c r="B103"/>
      <c r="E103"/>
      <c r="G103" s="2" t="s">
        <v>36</v>
      </c>
      <c r="H103" s="181"/>
      <c r="I103" s="188"/>
      <c r="J103" s="191">
        <f>Data!B226</f>
        <v>90</v>
      </c>
      <c r="K103" s="192">
        <f>Data!C226</f>
        <v>0.10714285714285714</v>
      </c>
      <c r="L103" s="110"/>
      <c r="M103" s="2" t="str">
        <f>Data!A253</f>
        <v>Federal Work Study</v>
      </c>
      <c r="O103"/>
      <c r="P103" s="71">
        <f>Data!D253</f>
        <v>467</v>
      </c>
      <c r="Q103" s="88">
        <f>Data!E253</f>
        <v>1609153</v>
      </c>
      <c r="R103"/>
      <c r="S103" s="110"/>
    </row>
    <row r="104" spans="1:19" ht="18.75" customHeight="1">
      <c r="A104"/>
      <c r="B104"/>
      <c r="E104"/>
      <c r="G104" s="2" t="s">
        <v>38</v>
      </c>
      <c r="H104" s="181"/>
      <c r="I104" s="188"/>
      <c r="J104" s="191">
        <f>Data!B227</f>
        <v>548</v>
      </c>
      <c r="K104" s="192">
        <f>Data!C227</f>
        <v>0.6523809523809524</v>
      </c>
      <c r="L104" s="110"/>
      <c r="M104" s="2" t="str">
        <f>Data!A254</f>
        <v>Other Assistance</v>
      </c>
      <c r="O104"/>
      <c r="P104" s="71">
        <f>Data!D254</f>
        <v>246</v>
      </c>
      <c r="Q104" s="88">
        <f>Data!E254</f>
        <v>2135018.5</v>
      </c>
      <c r="R104" s="18"/>
      <c r="S104" s="110"/>
    </row>
    <row r="105" spans="1:19" ht="18.75" customHeight="1">
      <c r="A105"/>
      <c r="B105"/>
      <c r="E105"/>
      <c r="G105" s="2" t="s">
        <v>39</v>
      </c>
      <c r="H105" s="129"/>
      <c r="I105" s="129"/>
      <c r="J105" s="191">
        <f>Data!B228</f>
        <v>24</v>
      </c>
      <c r="K105" s="192">
        <f>Data!C228</f>
        <v>0.02857142857142857</v>
      </c>
      <c r="L105" s="199"/>
      <c r="M105" s="2" t="s">
        <v>194</v>
      </c>
      <c r="O105"/>
      <c r="P105" s="71">
        <f>Data!D255</f>
        <v>25703</v>
      </c>
      <c r="Q105" s="88">
        <f>Data!E255</f>
        <v>308058028.03</v>
      </c>
      <c r="R105" s="18"/>
      <c r="S105" s="110"/>
    </row>
    <row r="106" spans="1:19" ht="18.75" customHeight="1">
      <c r="A106"/>
      <c r="B106"/>
      <c r="E106"/>
      <c r="G106"/>
      <c r="H106" s="129"/>
      <c r="I106" s="129"/>
      <c r="J106" s="130"/>
      <c r="K106" s="186"/>
      <c r="L106" s="200"/>
      <c r="M106"/>
      <c r="N106"/>
      <c r="O106"/>
      <c r="P106"/>
      <c r="Q106"/>
      <c r="R106" s="18"/>
      <c r="S106" s="110"/>
    </row>
    <row r="107" spans="1:19" ht="18.75" customHeight="1">
      <c r="A107"/>
      <c r="B107"/>
      <c r="E107"/>
      <c r="G107" s="4" t="s">
        <v>42</v>
      </c>
      <c r="H107" s="189"/>
      <c r="I107" s="189"/>
      <c r="J107" s="179" t="s">
        <v>1</v>
      </c>
      <c r="K107" s="180" t="s">
        <v>2</v>
      </c>
      <c r="L107" s="200"/>
      <c r="M107"/>
      <c r="N107"/>
      <c r="O107"/>
      <c r="P107"/>
      <c r="Q107"/>
      <c r="R107"/>
      <c r="S107" s="110"/>
    </row>
    <row r="108" spans="1:19" ht="18.75" customHeight="1">
      <c r="A108"/>
      <c r="B108"/>
      <c r="E108"/>
      <c r="G108" s="2" t="s">
        <v>44</v>
      </c>
      <c r="H108" s="189"/>
      <c r="I108" s="189"/>
      <c r="J108" s="189">
        <f>Data!B232</f>
        <v>414</v>
      </c>
      <c r="K108" s="183">
        <f>Data!C232</f>
        <v>0.4928571428571429</v>
      </c>
      <c r="L108" s="200"/>
      <c r="M108"/>
      <c r="N108"/>
      <c r="O108"/>
      <c r="P108"/>
      <c r="Q108"/>
      <c r="R108"/>
      <c r="S108" s="110"/>
    </row>
    <row r="109" spans="1:19" ht="18.75" customHeight="1">
      <c r="A109"/>
      <c r="B109"/>
      <c r="E109"/>
      <c r="G109" s="2" t="s">
        <v>45</v>
      </c>
      <c r="H109" s="189"/>
      <c r="I109" s="189"/>
      <c r="J109" s="189">
        <f>Data!B233</f>
        <v>184</v>
      </c>
      <c r="K109" s="183">
        <f>Data!C233</f>
        <v>0.21904761904761905</v>
      </c>
      <c r="L109" s="200"/>
      <c r="M109"/>
      <c r="N109"/>
      <c r="O109"/>
      <c r="P109"/>
      <c r="Q109"/>
      <c r="R109"/>
      <c r="S109" s="110"/>
    </row>
    <row r="110" spans="1:19" ht="18.75" customHeight="1">
      <c r="A110"/>
      <c r="B110"/>
      <c r="E110"/>
      <c r="G110" s="2" t="s">
        <v>47</v>
      </c>
      <c r="H110" s="189"/>
      <c r="I110" s="189"/>
      <c r="J110" s="189">
        <f>Data!B234</f>
        <v>186</v>
      </c>
      <c r="K110" s="183">
        <f>Data!C234</f>
        <v>0.22142857142857142</v>
      </c>
      <c r="L110" s="200"/>
      <c r="M110"/>
      <c r="N110"/>
      <c r="O110"/>
      <c r="P110"/>
      <c r="Q110"/>
      <c r="R110"/>
      <c r="S110" s="110"/>
    </row>
    <row r="111" spans="1:19" ht="18.75" customHeight="1">
      <c r="A111"/>
      <c r="B111"/>
      <c r="E111"/>
      <c r="G111" s="2" t="s">
        <v>48</v>
      </c>
      <c r="H111" s="189"/>
      <c r="I111" s="189"/>
      <c r="J111" s="189">
        <f>Data!B235</f>
        <v>56</v>
      </c>
      <c r="K111" s="183">
        <f>Data!C235</f>
        <v>0.06666666666666667</v>
      </c>
      <c r="L111" s="110"/>
      <c r="M111"/>
      <c r="N111"/>
      <c r="O111"/>
      <c r="P111"/>
      <c r="Q111"/>
      <c r="R111"/>
      <c r="S111" s="110"/>
    </row>
    <row r="112" spans="1:19" ht="23.25" customHeight="1">
      <c r="A112" s="40" t="s">
        <v>73</v>
      </c>
      <c r="B112"/>
      <c r="E112"/>
      <c r="I112" s="2"/>
      <c r="J112" s="2"/>
      <c r="K112" s="50"/>
      <c r="M112" s="72"/>
      <c r="N112"/>
      <c r="O112"/>
      <c r="P112"/>
      <c r="Q112"/>
      <c r="R112"/>
      <c r="S112" s="204"/>
    </row>
    <row r="113" spans="1:17" ht="12" customHeight="1">
      <c r="A113"/>
      <c r="B113"/>
      <c r="E113"/>
      <c r="F113" s="19"/>
      <c r="G113"/>
      <c r="K113" s="50"/>
      <c r="N113" s="18"/>
      <c r="O113" s="18"/>
      <c r="P113" s="18"/>
      <c r="Q113" s="18"/>
    </row>
    <row r="114" spans="1:17" ht="18.75" customHeight="1">
      <c r="A114"/>
      <c r="B114"/>
      <c r="E114"/>
      <c r="M114"/>
      <c r="N114"/>
      <c r="O114"/>
      <c r="P114"/>
      <c r="Q114"/>
    </row>
    <row r="115" spans="1:2" ht="18.75" customHeight="1">
      <c r="A115"/>
      <c r="B115"/>
    </row>
    <row r="116" spans="1:2" ht="18.75" customHeight="1">
      <c r="A116"/>
      <c r="B116"/>
    </row>
    <row r="117" spans="1:2" ht="18.75" customHeight="1">
      <c r="A117"/>
      <c r="B117"/>
    </row>
    <row r="118" spans="1:2" ht="18.75" customHeight="1">
      <c r="A118"/>
      <c r="B118"/>
    </row>
    <row r="119" spans="1:2" ht="18.75" customHeight="1">
      <c r="A119"/>
      <c r="B119"/>
    </row>
    <row r="120" spans="1:2" ht="18.75" customHeight="1">
      <c r="A120"/>
      <c r="B120"/>
    </row>
    <row r="121" spans="1:2" ht="18.75" customHeight="1">
      <c r="A121"/>
      <c r="B121"/>
    </row>
    <row r="122" spans="1:2" ht="18.75" customHeight="1">
      <c r="A122"/>
      <c r="B122"/>
    </row>
    <row r="208" ht="18.75" customHeight="1">
      <c r="J208" s="97"/>
    </row>
  </sheetData>
  <sheetProtection/>
  <printOptions/>
  <pageMargins left="0.18" right="0.21" top="0.39" bottom="0.21" header="0.27" footer="0.17"/>
  <pageSetup horizontalDpi="300" verticalDpi="300" orientation="landscape" scale="55" r:id="rId2"/>
  <rowBreaks count="1" manualBreakCount="1">
    <brk id="57" max="1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66"/>
  <sheetViews>
    <sheetView showGridLines="0" zoomScale="50" zoomScaleNormal="50" zoomScalePageLayoutView="0" workbookViewId="0" topLeftCell="A73">
      <selection activeCell="E171" sqref="E171"/>
    </sheetView>
  </sheetViews>
  <sheetFormatPr defaultColWidth="9.140625" defaultRowHeight="18.75" customHeight="1"/>
  <cols>
    <col min="1" max="1" width="8.00390625" style="2" customWidth="1"/>
    <col min="2" max="2" width="2.8515625" style="2" customWidth="1"/>
    <col min="3" max="3" width="22.28125" style="2" customWidth="1"/>
    <col min="4" max="4" width="17.00390625" style="5" customWidth="1"/>
    <col min="5" max="5" width="15.8515625" style="5" customWidth="1"/>
    <col min="6" max="6" width="11.8515625" style="2" customWidth="1"/>
    <col min="7" max="7" width="17.28125" style="2" customWidth="1"/>
    <col min="8" max="8" width="9.140625" style="2" customWidth="1"/>
    <col min="9" max="9" width="19.28125" style="2" customWidth="1"/>
    <col min="10" max="10" width="9.421875" style="2" customWidth="1"/>
    <col min="11" max="11" width="16.57421875" style="2" customWidth="1"/>
    <col min="12" max="12" width="20.28125" style="2" customWidth="1"/>
    <col min="13" max="13" width="13.28125" style="2" customWidth="1"/>
    <col min="14" max="14" width="20.421875" style="2" customWidth="1"/>
    <col min="15" max="15" width="4.57421875" style="2" customWidth="1"/>
    <col min="16" max="16" width="16.421875" style="2" customWidth="1"/>
    <col min="17" max="17" width="14.7109375" style="2" customWidth="1"/>
    <col min="18" max="18" width="13.57421875" style="2" customWidth="1"/>
    <col min="19" max="19" width="2.28125" style="2" customWidth="1"/>
    <col min="20" max="25" width="9.140625" style="2" customWidth="1"/>
    <col min="26" max="26" width="15.7109375" style="2" customWidth="1"/>
    <col min="27" max="16384" width="9.140625" style="2" customWidth="1"/>
  </cols>
  <sheetData>
    <row r="1" spans="2:13" ht="18.75" customHeight="1">
      <c r="B1" s="19"/>
      <c r="C1" s="19"/>
      <c r="D1" s="2"/>
      <c r="E1" s="2"/>
      <c r="F1" s="19"/>
      <c r="G1"/>
      <c r="H1"/>
      <c r="K1" s="18"/>
      <c r="L1" s="18"/>
      <c r="M1" s="18"/>
    </row>
    <row r="2" spans="2:13" ht="18.75" customHeight="1">
      <c r="B2" s="19"/>
      <c r="C2" s="19"/>
      <c r="D2" s="2"/>
      <c r="E2" s="2"/>
      <c r="F2" s="19"/>
      <c r="G2" s="19"/>
      <c r="H2"/>
      <c r="I2"/>
      <c r="J2"/>
      <c r="K2"/>
      <c r="L2"/>
      <c r="M2" s="18"/>
    </row>
    <row r="3" spans="2:13" ht="18.75" customHeight="1">
      <c r="B3" s="19"/>
      <c r="C3" s="19"/>
      <c r="D3" s="2"/>
      <c r="E3" s="2"/>
      <c r="F3" s="19"/>
      <c r="G3" s="19"/>
      <c r="H3"/>
      <c r="I3"/>
      <c r="J3"/>
      <c r="K3"/>
      <c r="L3"/>
      <c r="M3" s="18"/>
    </row>
    <row r="4" spans="2:13" ht="18.75" customHeight="1">
      <c r="B4" s="4" t="s">
        <v>0</v>
      </c>
      <c r="D4" s="18"/>
      <c r="E4" s="51" t="s">
        <v>1</v>
      </c>
      <c r="F4" s="51" t="s">
        <v>2</v>
      </c>
      <c r="G4" s="19"/>
      <c r="H4"/>
      <c r="I4"/>
      <c r="J4"/>
      <c r="K4"/>
      <c r="L4"/>
      <c r="M4" s="18"/>
    </row>
    <row r="5" spans="2:13" ht="17.25" customHeight="1">
      <c r="B5" s="39" t="str">
        <f>Data!A175</f>
        <v>Los Angeles</v>
      </c>
      <c r="D5" s="19"/>
      <c r="E5" s="6">
        <f>Data!B175</f>
        <v>27560</v>
      </c>
      <c r="F5" s="50">
        <f>Data!C175</f>
        <v>0.719394413991125</v>
      </c>
      <c r="G5" s="19"/>
      <c r="H5"/>
      <c r="I5"/>
      <c r="J5"/>
      <c r="K5"/>
      <c r="L5"/>
      <c r="M5" s="18"/>
    </row>
    <row r="6" spans="2:19" ht="17.25" customHeight="1">
      <c r="B6" s="39" t="str">
        <f>Data!A176</f>
        <v>Ventura</v>
      </c>
      <c r="D6" s="2"/>
      <c r="E6" s="6">
        <f>Data!B176</f>
        <v>2378</v>
      </c>
      <c r="F6" s="50">
        <f>Data!C176</f>
        <v>0.06207256590968416</v>
      </c>
      <c r="H6"/>
      <c r="I6"/>
      <c r="J6"/>
      <c r="K6"/>
      <c r="L6"/>
      <c r="M6" s="8"/>
      <c r="S6"/>
    </row>
    <row r="7" spans="2:13" ht="17.25" customHeight="1">
      <c r="B7" s="39" t="str">
        <f>Data!A177</f>
        <v>San Diego</v>
      </c>
      <c r="C7" s="19"/>
      <c r="D7" s="19"/>
      <c r="E7" s="6">
        <f>Data!B177</f>
        <v>722</v>
      </c>
      <c r="F7" s="50">
        <f>Data!C177</f>
        <v>0.018846254241712348</v>
      </c>
      <c r="H7"/>
      <c r="I7"/>
      <c r="J7"/>
      <c r="K7"/>
      <c r="L7"/>
      <c r="M7" s="9"/>
    </row>
    <row r="8" spans="2:17" ht="17.25" customHeight="1">
      <c r="B8" s="39" t="str">
        <f>Data!A178</f>
        <v>Other</v>
      </c>
      <c r="C8" s="19"/>
      <c r="D8" s="19"/>
      <c r="E8" s="6">
        <f>Data!B178</f>
        <v>7650</v>
      </c>
      <c r="F8" s="50">
        <f>Data!C178</f>
        <v>0.19968676585747847</v>
      </c>
      <c r="G8" s="4"/>
      <c r="H8"/>
      <c r="I8"/>
      <c r="J8"/>
      <c r="K8"/>
      <c r="L8"/>
      <c r="M8" s="9"/>
      <c r="N8" s="81" t="s">
        <v>200</v>
      </c>
      <c r="O8" s="82"/>
      <c r="P8" s="82"/>
      <c r="Q8" s="82"/>
    </row>
    <row r="9" spans="2:18" ht="17.25" customHeight="1">
      <c r="B9"/>
      <c r="C9"/>
      <c r="D9"/>
      <c r="E9"/>
      <c r="F9"/>
      <c r="H9"/>
      <c r="I9"/>
      <c r="J9"/>
      <c r="K9"/>
      <c r="L9"/>
      <c r="M9" s="9"/>
      <c r="N9" s="2" t="s">
        <v>195</v>
      </c>
      <c r="R9" s="83">
        <f>Data!C11</f>
        <v>38310</v>
      </c>
    </row>
    <row r="10" spans="2:18" ht="17.25" customHeight="1">
      <c r="B10"/>
      <c r="C10"/>
      <c r="D10"/>
      <c r="E10"/>
      <c r="F10"/>
      <c r="G10" s="19"/>
      <c r="M10" s="9"/>
      <c r="N10" s="2" t="s">
        <v>196</v>
      </c>
      <c r="R10" s="6">
        <f>+Data!B11</f>
        <v>31288.04</v>
      </c>
    </row>
    <row r="11" spans="2:18" ht="17.25" customHeight="1">
      <c r="B11" s="4" t="s">
        <v>3</v>
      </c>
      <c r="D11" s="2"/>
      <c r="E11" s="6">
        <f>SUM(E12:E14)</f>
        <v>5818</v>
      </c>
      <c r="F11" s="50"/>
      <c r="G11" s="19"/>
      <c r="H11" s="19"/>
      <c r="I11" s="19"/>
      <c r="J11" s="19"/>
      <c r="K11" s="19"/>
      <c r="L11" s="19"/>
      <c r="M11" s="9"/>
      <c r="O11"/>
      <c r="P11"/>
      <c r="Q11"/>
      <c r="R11"/>
    </row>
    <row r="12" spans="2:14" ht="17.25" customHeight="1">
      <c r="B12" s="2" t="s">
        <v>4</v>
      </c>
      <c r="D12" s="2"/>
      <c r="E12" s="6">
        <f>Data!B182</f>
        <v>4961</v>
      </c>
      <c r="F12" s="50">
        <f>Data!C182</f>
        <v>0.8526985218288071</v>
      </c>
      <c r="G12" s="19"/>
      <c r="H12" s="19"/>
      <c r="I12" s="19"/>
      <c r="J12" s="19"/>
      <c r="K12" s="19"/>
      <c r="L12" s="19"/>
      <c r="M12" s="9"/>
      <c r="N12" s="4" t="s">
        <v>198</v>
      </c>
    </row>
    <row r="13" spans="2:21" ht="17.25" customHeight="1">
      <c r="B13" s="2" t="s">
        <v>5</v>
      </c>
      <c r="D13" s="2"/>
      <c r="E13" s="6">
        <f>Data!B183</f>
        <v>573</v>
      </c>
      <c r="F13" s="50">
        <f>Data!C183</f>
        <v>0.0984874527328979</v>
      </c>
      <c r="G13" s="19"/>
      <c r="H13" s="19"/>
      <c r="I13" s="19"/>
      <c r="J13" s="19"/>
      <c r="K13" s="19"/>
      <c r="L13" s="19"/>
      <c r="M13"/>
      <c r="U13"/>
    </row>
    <row r="14" spans="2:18" ht="17.25" customHeight="1">
      <c r="B14" s="2" t="s">
        <v>6</v>
      </c>
      <c r="D14" s="2"/>
      <c r="E14" s="6">
        <f>Data!B184</f>
        <v>284</v>
      </c>
      <c r="F14" s="50">
        <f>Data!C184</f>
        <v>0.048814025438294946</v>
      </c>
      <c r="H14"/>
      <c r="I14"/>
      <c r="J14"/>
      <c r="K14"/>
      <c r="L14"/>
      <c r="M14" s="19"/>
      <c r="N14"/>
      <c r="O14"/>
      <c r="P14"/>
      <c r="Q14"/>
      <c r="R14"/>
    </row>
    <row r="15" spans="4:18" ht="17.25" customHeight="1">
      <c r="D15" s="2"/>
      <c r="E15" s="6"/>
      <c r="F15" s="67"/>
      <c r="H15"/>
      <c r="I15"/>
      <c r="J15"/>
      <c r="K15"/>
      <c r="L15"/>
      <c r="M15" s="9"/>
      <c r="N15"/>
      <c r="O15"/>
      <c r="P15"/>
      <c r="Q15"/>
      <c r="R15"/>
    </row>
    <row r="16" spans="2:22" ht="17.25" customHeight="1">
      <c r="B16" s="4" t="s">
        <v>7</v>
      </c>
      <c r="C16" s="4"/>
      <c r="D16" s="2"/>
      <c r="E16" s="6">
        <f>SUM(E17:E21)</f>
        <v>5242</v>
      </c>
      <c r="F16" s="66"/>
      <c r="H16"/>
      <c r="I16"/>
      <c r="J16"/>
      <c r="K16"/>
      <c r="L16"/>
      <c r="M16" s="9"/>
      <c r="V16"/>
    </row>
    <row r="17" spans="2:13" ht="17.25" customHeight="1">
      <c r="B17" s="2" t="s">
        <v>8</v>
      </c>
      <c r="D17" s="19"/>
      <c r="E17" s="6">
        <f>Data!B188</f>
        <v>4780</v>
      </c>
      <c r="F17" s="50">
        <f>Data!C188</f>
        <v>0.9118657001144601</v>
      </c>
      <c r="H17"/>
      <c r="I17"/>
      <c r="J17"/>
      <c r="K17"/>
      <c r="L17"/>
      <c r="M17" s="9"/>
    </row>
    <row r="18" spans="2:13" ht="17.25" customHeight="1">
      <c r="B18" s="2" t="s">
        <v>9</v>
      </c>
      <c r="D18" s="19"/>
      <c r="E18" s="6">
        <f>Data!B189</f>
        <v>130</v>
      </c>
      <c r="F18" s="50">
        <f>Data!C189</f>
        <v>0.02479969477298741</v>
      </c>
      <c r="H18"/>
      <c r="I18"/>
      <c r="J18"/>
      <c r="K18"/>
      <c r="L18"/>
      <c r="M18" s="9"/>
    </row>
    <row r="19" spans="2:13" ht="17.25" customHeight="1">
      <c r="B19" s="2" t="s">
        <v>10</v>
      </c>
      <c r="D19" s="19"/>
      <c r="E19" s="6">
        <f>Data!B190</f>
        <v>36</v>
      </c>
      <c r="F19" s="50">
        <f>Data!C190</f>
        <v>0.006867607783288821</v>
      </c>
      <c r="G19" s="10"/>
      <c r="H19" s="37"/>
      <c r="I19"/>
      <c r="J19"/>
      <c r="K19"/>
      <c r="L19"/>
      <c r="M19" s="9"/>
    </row>
    <row r="20" spans="2:13" ht="17.25" customHeight="1">
      <c r="B20" s="2" t="s">
        <v>11</v>
      </c>
      <c r="D20" s="19"/>
      <c r="E20" s="6">
        <f>Data!B191</f>
        <v>36</v>
      </c>
      <c r="F20" s="50">
        <f>Data!C191</f>
        <v>0.006867607783288821</v>
      </c>
      <c r="G20" s="10"/>
      <c r="H20"/>
      <c r="I20"/>
      <c r="J20"/>
      <c r="K20"/>
      <c r="L20"/>
      <c r="M20" s="9"/>
    </row>
    <row r="21" spans="2:13" ht="17.25" customHeight="1">
      <c r="B21" s="2" t="s">
        <v>6</v>
      </c>
      <c r="D21" s="19"/>
      <c r="E21" s="6">
        <f>Data!B192</f>
        <v>260</v>
      </c>
      <c r="F21" s="50">
        <f>Data!C192</f>
        <v>0.04959938954597482</v>
      </c>
      <c r="G21" s="19"/>
      <c r="H21" s="2" t="s">
        <v>12</v>
      </c>
      <c r="I21" s="19"/>
      <c r="J21" s="19"/>
      <c r="K21" s="73"/>
      <c r="L21" s="73">
        <f>1851+1879</f>
        <v>3730</v>
      </c>
      <c r="M21"/>
    </row>
    <row r="22" spans="2:13" ht="17.25" customHeight="1">
      <c r="B22" s="18"/>
      <c r="C22" s="18"/>
      <c r="D22" s="18"/>
      <c r="E22" s="35"/>
      <c r="F22" s="68"/>
      <c r="G22" s="19"/>
      <c r="H22" s="2" t="s">
        <v>13</v>
      </c>
      <c r="I22" s="19"/>
      <c r="J22" s="19"/>
      <c r="K22" s="73"/>
      <c r="L22" s="73">
        <v>10170</v>
      </c>
      <c r="M22" s="18"/>
    </row>
    <row r="23" spans="2:13" ht="17.25" customHeight="1">
      <c r="B23" s="4" t="s">
        <v>14</v>
      </c>
      <c r="D23" s="19"/>
      <c r="E23" s="6">
        <f>SUM(E24:E27)</f>
        <v>1702</v>
      </c>
      <c r="F23" s="66"/>
      <c r="G23" s="19"/>
      <c r="H23"/>
      <c r="I23"/>
      <c r="J23"/>
      <c r="K23"/>
      <c r="L23"/>
      <c r="M23" s="18"/>
    </row>
    <row r="24" spans="2:18" ht="17.25" customHeight="1">
      <c r="B24" s="2" t="s">
        <v>9</v>
      </c>
      <c r="D24" s="19"/>
      <c r="E24" s="6">
        <f>Data!B196</f>
        <v>968</v>
      </c>
      <c r="F24" s="50">
        <f>Data!C196</f>
        <v>0.5687426556991775</v>
      </c>
      <c r="G24" s="19"/>
      <c r="H24" s="4" t="s">
        <v>201</v>
      </c>
      <c r="I24"/>
      <c r="J24"/>
      <c r="K24"/>
      <c r="L24"/>
      <c r="M24" s="8"/>
      <c r="N24"/>
      <c r="O24"/>
      <c r="P24"/>
      <c r="Q24"/>
      <c r="R24"/>
    </row>
    <row r="25" spans="2:18" ht="17.25" customHeight="1">
      <c r="B25" s="2" t="s">
        <v>10</v>
      </c>
      <c r="D25" s="19"/>
      <c r="E25" s="6">
        <f>Data!B197</f>
        <v>283</v>
      </c>
      <c r="F25" s="50">
        <f>Data!C197</f>
        <v>0.1662749706227967</v>
      </c>
      <c r="G25" s="19"/>
      <c r="H25"/>
      <c r="I25"/>
      <c r="J25"/>
      <c r="K25"/>
      <c r="L25"/>
      <c r="M25" s="9"/>
      <c r="N25"/>
      <c r="O25"/>
      <c r="P25"/>
      <c r="Q25"/>
      <c r="R25"/>
    </row>
    <row r="26" spans="2:18" ht="17.25" customHeight="1">
      <c r="B26" s="2" t="s">
        <v>11</v>
      </c>
      <c r="D26" s="19"/>
      <c r="E26" s="6">
        <f>Data!B198</f>
        <v>95</v>
      </c>
      <c r="F26" s="50">
        <f>Data!C198</f>
        <v>0.05581668625146886</v>
      </c>
      <c r="G26" s="19"/>
      <c r="H26"/>
      <c r="I26" s="18"/>
      <c r="J26" s="18"/>
      <c r="K26" s="18"/>
      <c r="L26" s="18"/>
      <c r="M26" s="9"/>
      <c r="N26"/>
      <c r="O26"/>
      <c r="P26"/>
      <c r="Q26"/>
      <c r="R26"/>
    </row>
    <row r="27" spans="2:18" ht="17.25" customHeight="1">
      <c r="B27" s="2" t="s">
        <v>6</v>
      </c>
      <c r="D27" s="19"/>
      <c r="E27" s="6">
        <f>Data!B199</f>
        <v>356</v>
      </c>
      <c r="F27" s="50">
        <f>Data!C199</f>
        <v>0.209165687426557</v>
      </c>
      <c r="G27" s="19"/>
      <c r="H27"/>
      <c r="I27" s="18"/>
      <c r="J27" s="18"/>
      <c r="K27" s="18"/>
      <c r="L27" s="18"/>
      <c r="M27" s="9"/>
      <c r="N27"/>
      <c r="O27"/>
      <c r="P27"/>
      <c r="Q27"/>
      <c r="R27"/>
    </row>
    <row r="28" spans="2:18" ht="17.25" customHeight="1">
      <c r="B28"/>
      <c r="C28"/>
      <c r="D28"/>
      <c r="E28"/>
      <c r="F28"/>
      <c r="G28" s="19"/>
      <c r="H28"/>
      <c r="I28"/>
      <c r="J28"/>
      <c r="K28"/>
      <c r="L28"/>
      <c r="M28"/>
      <c r="N28"/>
      <c r="O28"/>
      <c r="P28"/>
      <c r="Q28"/>
      <c r="R28"/>
    </row>
    <row r="29" spans="2:18" ht="20.25" customHeight="1">
      <c r="B29"/>
      <c r="C29"/>
      <c r="D29"/>
      <c r="E29"/>
      <c r="F29" s="52"/>
      <c r="G29" s="19"/>
      <c r="H29"/>
      <c r="I29"/>
      <c r="J29"/>
      <c r="K29"/>
      <c r="L29"/>
      <c r="M29"/>
      <c r="N29" s="12" t="s">
        <v>15</v>
      </c>
      <c r="P29" s="51" t="s">
        <v>16</v>
      </c>
      <c r="Q29" s="51" t="s">
        <v>1</v>
      </c>
      <c r="R29" s="51" t="s">
        <v>2</v>
      </c>
    </row>
    <row r="30" spans="2:18" ht="17.25" customHeight="1">
      <c r="B30"/>
      <c r="C30"/>
      <c r="D30"/>
      <c r="E30"/>
      <c r="F30" s="52"/>
      <c r="G30" s="5"/>
      <c r="H30"/>
      <c r="I30"/>
      <c r="J30"/>
      <c r="K30"/>
      <c r="L30"/>
      <c r="N30" s="2" t="s">
        <v>17</v>
      </c>
      <c r="P30" s="60">
        <f>Data!B5</f>
        <v>7008.2</v>
      </c>
      <c r="Q30" s="6">
        <f>Data!C5</f>
        <v>7865</v>
      </c>
      <c r="R30" s="50">
        <f>Data!D5</f>
        <v>0.20529887757765597</v>
      </c>
    </row>
    <row r="31" spans="2:18" ht="17.25" customHeight="1">
      <c r="B31"/>
      <c r="C31"/>
      <c r="D31"/>
      <c r="E31"/>
      <c r="F31" s="52"/>
      <c r="G31" s="19"/>
      <c r="H31"/>
      <c r="I31"/>
      <c r="J31"/>
      <c r="K31"/>
      <c r="L31"/>
      <c r="M31"/>
      <c r="N31" s="2" t="s">
        <v>18</v>
      </c>
      <c r="P31" s="60">
        <f>Data!B6</f>
        <v>3781</v>
      </c>
      <c r="Q31" s="6">
        <f>Data!C6</f>
        <v>4278</v>
      </c>
      <c r="R31" s="50">
        <f>Data!D6</f>
        <v>0.11166797180892718</v>
      </c>
    </row>
    <row r="32" spans="2:19" ht="17.25" customHeight="1">
      <c r="B32"/>
      <c r="C32"/>
      <c r="D32"/>
      <c r="E32"/>
      <c r="F32" s="52"/>
      <c r="G32" s="19"/>
      <c r="H32" s="10"/>
      <c r="I32" s="10"/>
      <c r="M32"/>
      <c r="N32" s="2" t="s">
        <v>19</v>
      </c>
      <c r="P32" s="60">
        <f>Data!B7</f>
        <v>8042.33</v>
      </c>
      <c r="Q32" s="6">
        <f>Data!C7</f>
        <v>9851</v>
      </c>
      <c r="R32" s="50">
        <f>Data!D7</f>
        <v>0.25713912816497</v>
      </c>
      <c r="S32" s="8"/>
    </row>
    <row r="33" spans="2:19" ht="22.5">
      <c r="B33" s="18"/>
      <c r="C33" s="18"/>
      <c r="D33" s="18"/>
      <c r="E33" s="51" t="s">
        <v>1</v>
      </c>
      <c r="F33" s="69" t="s">
        <v>2</v>
      </c>
      <c r="G33" s="19"/>
      <c r="H33" s="18"/>
      <c r="I33" s="18"/>
      <c r="J33" s="18"/>
      <c r="K33" s="18"/>
      <c r="L33" s="18"/>
      <c r="M33"/>
      <c r="N33" s="2" t="s">
        <v>20</v>
      </c>
      <c r="P33" s="60">
        <f>Data!B8</f>
        <v>9088.93</v>
      </c>
      <c r="Q33" s="6">
        <f>Data!C8</f>
        <v>11404</v>
      </c>
      <c r="R33" s="50">
        <f>Data!D8</f>
        <v>0.29767684677629863</v>
      </c>
      <c r="S33"/>
    </row>
    <row r="34" spans="2:18" ht="17.25" customHeight="1">
      <c r="B34" s="2" t="s">
        <v>21</v>
      </c>
      <c r="C34" s="19"/>
      <c r="D34" s="19"/>
      <c r="E34" s="111">
        <f>Data!B213</f>
        <v>1418</v>
      </c>
      <c r="F34" s="50">
        <f>Data!C213</f>
        <v>0.8024900962082626</v>
      </c>
      <c r="G34" s="19"/>
      <c r="H34" s="18"/>
      <c r="I34" s="18"/>
      <c r="J34" s="18"/>
      <c r="K34" s="18"/>
      <c r="L34" s="18"/>
      <c r="M34"/>
      <c r="N34" s="2" t="s">
        <v>22</v>
      </c>
      <c r="O34"/>
      <c r="P34" s="60">
        <f>Data!B9</f>
        <v>27920.46</v>
      </c>
      <c r="Q34" s="6">
        <f>Data!C9</f>
        <v>33398</v>
      </c>
      <c r="R34" s="50">
        <f>Data!D9</f>
        <v>0.8717828243278517</v>
      </c>
    </row>
    <row r="35" spans="2:18" ht="17.25" customHeight="1">
      <c r="B35" s="2" t="s">
        <v>23</v>
      </c>
      <c r="C35" s="18"/>
      <c r="D35" s="7"/>
      <c r="E35" s="111">
        <f>Data!B214</f>
        <v>349</v>
      </c>
      <c r="F35" s="50">
        <f>Data!C214</f>
        <v>0.1975099037917374</v>
      </c>
      <c r="G35" s="19"/>
      <c r="H35" s="19"/>
      <c r="I35" s="19"/>
      <c r="J35" s="19"/>
      <c r="K35" s="19"/>
      <c r="L35" s="19"/>
      <c r="M35"/>
      <c r="N35" s="2" t="s">
        <v>24</v>
      </c>
      <c r="P35" s="60">
        <f>Data!B10</f>
        <v>3367.58</v>
      </c>
      <c r="Q35" s="6">
        <f>Data!C10</f>
        <v>4912</v>
      </c>
      <c r="R35" s="50">
        <f>Data!D10</f>
        <v>0.12821717567214827</v>
      </c>
    </row>
    <row r="36" spans="2:16" ht="17.25" customHeight="1">
      <c r="B36" s="4" t="s">
        <v>25</v>
      </c>
      <c r="C36" s="19"/>
      <c r="D36" s="19"/>
      <c r="E36" s="112">
        <f>SUM(E34:E35)</f>
        <v>1767</v>
      </c>
      <c r="F36" s="50"/>
      <c r="G36" s="19"/>
      <c r="H36" s="19"/>
      <c r="I36" s="19"/>
      <c r="J36" s="19"/>
      <c r="K36" s="19"/>
      <c r="L36" s="19"/>
      <c r="P36" s="60"/>
    </row>
    <row r="37" spans="1:16" ht="17.25" customHeight="1">
      <c r="A37" s="19"/>
      <c r="B37"/>
      <c r="C37"/>
      <c r="D37"/>
      <c r="E37"/>
      <c r="F37" s="52"/>
      <c r="H37"/>
      <c r="I37"/>
      <c r="J37"/>
      <c r="K37"/>
      <c r="L37"/>
      <c r="M37"/>
      <c r="N37" s="12" t="s">
        <v>26</v>
      </c>
      <c r="P37" s="60"/>
    </row>
    <row r="38" spans="1:18" ht="17.25" customHeight="1">
      <c r="A38" s="19"/>
      <c r="B38" s="2" t="s">
        <v>21</v>
      </c>
      <c r="C38" s="12"/>
      <c r="E38" s="6">
        <f>Data!B217</f>
        <v>840</v>
      </c>
      <c r="F38" s="50">
        <f>Data!C217</f>
        <v>0.4327666151468315</v>
      </c>
      <c r="G38" s="19"/>
      <c r="H38"/>
      <c r="I38"/>
      <c r="J38"/>
      <c r="K38"/>
      <c r="L38"/>
      <c r="M38"/>
      <c r="N38" s="2" t="s">
        <v>27</v>
      </c>
      <c r="P38" s="60">
        <f>Data!B14</f>
        <v>13781.5</v>
      </c>
      <c r="Q38" s="6">
        <f>Data!C14</f>
        <v>17020</v>
      </c>
      <c r="R38" s="50">
        <f>Data!D14</f>
        <v>0.4442704254763769</v>
      </c>
    </row>
    <row r="39" spans="1:18" ht="17.25" customHeight="1">
      <c r="A39" s="19"/>
      <c r="B39" s="2" t="s">
        <v>23</v>
      </c>
      <c r="D39" s="13"/>
      <c r="E39" s="6">
        <f>Data!B218</f>
        <v>1101</v>
      </c>
      <c r="F39" s="50">
        <f>Data!C218</f>
        <v>0.5672333848531684</v>
      </c>
      <c r="G39" s="19"/>
      <c r="H39"/>
      <c r="I39"/>
      <c r="J39"/>
      <c r="K39"/>
      <c r="L39"/>
      <c r="M39"/>
      <c r="N39" s="2" t="s">
        <v>28</v>
      </c>
      <c r="P39" s="60">
        <f>Data!B15</f>
        <v>17506.55</v>
      </c>
      <c r="Q39" s="6">
        <f>Data!C15</f>
        <v>21290</v>
      </c>
      <c r="R39" s="50">
        <f>Data!D15</f>
        <v>0.555729574523623</v>
      </c>
    </row>
    <row r="40" spans="1:16" ht="17.25" customHeight="1">
      <c r="A40" s="19"/>
      <c r="B40" s="4" t="s">
        <v>29</v>
      </c>
      <c r="E40" s="48">
        <f>SUM(E38:E39)</f>
        <v>1941</v>
      </c>
      <c r="F40" s="50"/>
      <c r="G40" s="10"/>
      <c r="H40"/>
      <c r="I40"/>
      <c r="J40"/>
      <c r="K40"/>
      <c r="L40"/>
      <c r="M40"/>
      <c r="P40" s="60"/>
    </row>
    <row r="41" spans="1:18" ht="17.25" customHeight="1">
      <c r="A41" s="19"/>
      <c r="B41"/>
      <c r="C41"/>
      <c r="D41"/>
      <c r="E41"/>
      <c r="F41" s="52"/>
      <c r="G41" s="10"/>
      <c r="H41"/>
      <c r="I41"/>
      <c r="J41"/>
      <c r="K41"/>
      <c r="L41" s="89"/>
      <c r="M41"/>
      <c r="N41" s="12" t="s">
        <v>22</v>
      </c>
      <c r="O41" s="19"/>
      <c r="P41" s="61"/>
      <c r="Q41" s="8"/>
      <c r="R41" s="8"/>
    </row>
    <row r="42" spans="1:18" ht="17.25" customHeight="1">
      <c r="A42" s="19"/>
      <c r="B42" s="4" t="s">
        <v>30</v>
      </c>
      <c r="E42" s="51"/>
      <c r="F42" s="69"/>
      <c r="G42" s="14"/>
      <c r="H42" s="19"/>
      <c r="I42" s="19"/>
      <c r="J42"/>
      <c r="K42" s="86" t="s">
        <v>120</v>
      </c>
      <c r="L42" s="86" t="s">
        <v>31</v>
      </c>
      <c r="M42"/>
      <c r="N42" s="2" t="s">
        <v>27</v>
      </c>
      <c r="P42" s="60">
        <f>Data!B25</f>
        <v>12585.8</v>
      </c>
      <c r="Q42" s="6">
        <f>Data!C25</f>
        <v>15193</v>
      </c>
      <c r="R42" s="50">
        <f>Data!D25</f>
        <v>0.4549074794897898</v>
      </c>
    </row>
    <row r="43" spans="1:18" ht="17.25" customHeight="1">
      <c r="A43" s="19"/>
      <c r="B43" s="2" t="s">
        <v>32</v>
      </c>
      <c r="E43" s="30">
        <f>Data!B222</f>
        <v>43</v>
      </c>
      <c r="F43" s="64">
        <f>Data!C222</f>
        <v>0.05119047619047619</v>
      </c>
      <c r="G43" s="19"/>
      <c r="H43" s="2" t="str">
        <f>Data!A252</f>
        <v>Loans</v>
      </c>
      <c r="J43"/>
      <c r="K43" s="71">
        <f>Data!D252</f>
        <v>15495</v>
      </c>
      <c r="L43" s="88">
        <f>Data!E252</f>
        <v>134319131</v>
      </c>
      <c r="M43"/>
      <c r="N43" s="2" t="s">
        <v>28</v>
      </c>
      <c r="P43" s="60">
        <f>Data!B26</f>
        <v>15334.66667</v>
      </c>
      <c r="Q43" s="6">
        <f>Data!C26</f>
        <v>18205</v>
      </c>
      <c r="R43" s="50">
        <f>Data!D26</f>
        <v>0.5450925205102102</v>
      </c>
    </row>
    <row r="44" spans="1:18" ht="17.25" customHeight="1">
      <c r="A44" s="19"/>
      <c r="B44" s="2" t="s">
        <v>33</v>
      </c>
      <c r="E44" s="30">
        <f>Data!B223</f>
        <v>7</v>
      </c>
      <c r="F44" s="64">
        <f>Data!C223</f>
        <v>0.008333333333333333</v>
      </c>
      <c r="G44" s="19"/>
      <c r="H44" s="2" t="str">
        <f>Data!A250</f>
        <v>Grants</v>
      </c>
      <c r="I44" s="19"/>
      <c r="J44"/>
      <c r="K44" s="71">
        <f>Data!D250</f>
        <v>18491</v>
      </c>
      <c r="L44" s="88">
        <f>Data!E250</f>
        <v>166836928.44</v>
      </c>
      <c r="M44"/>
      <c r="N44"/>
      <c r="O44"/>
      <c r="P44"/>
      <c r="Q44"/>
      <c r="R44"/>
    </row>
    <row r="45" spans="1:18" ht="17.25" customHeight="1">
      <c r="A45" s="19"/>
      <c r="B45" s="2" t="s">
        <v>34</v>
      </c>
      <c r="C45" s="19"/>
      <c r="D45" s="19"/>
      <c r="E45" s="30">
        <f>Data!B224</f>
        <v>128</v>
      </c>
      <c r="F45" s="64">
        <f>Data!C224</f>
        <v>0.1523809523809524</v>
      </c>
      <c r="G45" s="12"/>
      <c r="H45" s="2" t="str">
        <f>Data!A251</f>
        <v>Scholarships</v>
      </c>
      <c r="J45"/>
      <c r="K45" s="71">
        <f>Data!D251</f>
        <v>1631</v>
      </c>
      <c r="L45" s="88">
        <f>Data!E251</f>
        <v>3157797.09</v>
      </c>
      <c r="M45"/>
      <c r="N45" s="2" t="s">
        <v>35</v>
      </c>
      <c r="P45" s="60">
        <f>Data!B28</f>
        <v>10789.2</v>
      </c>
      <c r="Q45" s="6">
        <f>Data!C28</f>
        <v>12143</v>
      </c>
      <c r="R45" s="50">
        <f>Data!D28</f>
        <v>0.36358464578717287</v>
      </c>
    </row>
    <row r="46" spans="1:18" ht="17.25" customHeight="1">
      <c r="A46" s="19"/>
      <c r="B46" s="2" t="s">
        <v>36</v>
      </c>
      <c r="C46" s="19"/>
      <c r="E46" s="30">
        <f>Data!B226</f>
        <v>90</v>
      </c>
      <c r="F46" s="64">
        <f>Data!C226</f>
        <v>0.10714285714285714</v>
      </c>
      <c r="H46" s="2" t="str">
        <f>Data!A253</f>
        <v>Federal Work Study</v>
      </c>
      <c r="J46"/>
      <c r="K46" s="71">
        <f>Data!D253</f>
        <v>467</v>
      </c>
      <c r="L46" s="88">
        <f>Data!E253</f>
        <v>1609153</v>
      </c>
      <c r="M46"/>
      <c r="N46" s="2" t="s">
        <v>37</v>
      </c>
      <c r="P46" s="60">
        <f>Data!B29</f>
        <v>17131.260000000002</v>
      </c>
      <c r="Q46" s="6">
        <f>Data!C29</f>
        <v>21255</v>
      </c>
      <c r="R46" s="50">
        <f>Data!D29</f>
        <v>0.6364153542128271</v>
      </c>
    </row>
    <row r="47" spans="1:18" ht="17.25" customHeight="1">
      <c r="A47" s="19"/>
      <c r="B47" s="2" t="s">
        <v>38</v>
      </c>
      <c r="C47" s="19"/>
      <c r="E47" s="30">
        <f>Data!B227</f>
        <v>548</v>
      </c>
      <c r="F47" s="64">
        <f>Data!C227</f>
        <v>0.6523809523809524</v>
      </c>
      <c r="H47" s="2" t="str">
        <f>Data!A254</f>
        <v>Other Assistance</v>
      </c>
      <c r="J47"/>
      <c r="K47" s="71">
        <f>Data!D254</f>
        <v>246</v>
      </c>
      <c r="L47" s="88">
        <f>Data!E254</f>
        <v>2135018.5</v>
      </c>
      <c r="M47" s="18"/>
      <c r="N47"/>
      <c r="O47"/>
      <c r="P47"/>
      <c r="Q47"/>
      <c r="R47"/>
    </row>
    <row r="48" spans="1:18" ht="17.25" customHeight="1">
      <c r="A48" s="19"/>
      <c r="B48" s="2" t="s">
        <v>39</v>
      </c>
      <c r="C48"/>
      <c r="D48"/>
      <c r="E48" s="30">
        <f>Data!B228</f>
        <v>24</v>
      </c>
      <c r="F48" s="64">
        <f>Data!C228</f>
        <v>0.02857142857142857</v>
      </c>
      <c r="G48" s="19"/>
      <c r="H48" s="2" t="s">
        <v>194</v>
      </c>
      <c r="J48"/>
      <c r="K48" s="71">
        <f>Data!D255</f>
        <v>25703</v>
      </c>
      <c r="L48" s="88">
        <f>Data!E255</f>
        <v>308058028.03</v>
      </c>
      <c r="M48" s="18"/>
      <c r="N48" s="2" t="s">
        <v>40</v>
      </c>
      <c r="O48"/>
      <c r="P48" s="62">
        <f>Data!B37</f>
        <v>25220.59</v>
      </c>
      <c r="Q48" s="30">
        <f>Data!C37</f>
        <v>27993</v>
      </c>
      <c r="R48" s="52"/>
    </row>
    <row r="49" spans="1:18" ht="22.5">
      <c r="A49" s="19"/>
      <c r="B49"/>
      <c r="C49"/>
      <c r="D49"/>
      <c r="E49"/>
      <c r="F49" s="52"/>
      <c r="G49"/>
      <c r="H49"/>
      <c r="I49"/>
      <c r="J49"/>
      <c r="K49"/>
      <c r="L49"/>
      <c r="M49" s="18"/>
      <c r="N49" s="2" t="s">
        <v>41</v>
      </c>
      <c r="O49"/>
      <c r="P49" s="62">
        <f>Data!B38</f>
        <v>11261.869999999999</v>
      </c>
      <c r="Q49" s="30">
        <f>Data!C38</f>
        <v>12569</v>
      </c>
      <c r="R49" s="64">
        <f>Data!D38</f>
        <v>0.4490051084199621</v>
      </c>
    </row>
    <row r="50" spans="1:18" ht="22.5">
      <c r="A50" s="19"/>
      <c r="B50" s="4" t="s">
        <v>42</v>
      </c>
      <c r="D50" s="2"/>
      <c r="E50" s="51" t="s">
        <v>1</v>
      </c>
      <c r="F50" s="69" t="s">
        <v>2</v>
      </c>
      <c r="G50"/>
      <c r="H50"/>
      <c r="I50"/>
      <c r="J50"/>
      <c r="K50"/>
      <c r="L50"/>
      <c r="M50"/>
      <c r="N50" s="2" t="s">
        <v>43</v>
      </c>
      <c r="O50"/>
      <c r="P50" s="62">
        <f>Data!B39</f>
        <v>13958.720000000001</v>
      </c>
      <c r="Q50" s="30">
        <f>Data!C39</f>
        <v>15424</v>
      </c>
      <c r="R50" s="64">
        <f>Data!D39</f>
        <v>0.5509948915800379</v>
      </c>
    </row>
    <row r="51" spans="1:18" ht="17.25" customHeight="1">
      <c r="A51" s="19"/>
      <c r="B51" s="2" t="s">
        <v>44</v>
      </c>
      <c r="D51" s="2"/>
      <c r="E51" s="110">
        <f>Data!B232</f>
        <v>414</v>
      </c>
      <c r="F51" s="50">
        <f>Data!C232</f>
        <v>0.4928571428571429</v>
      </c>
      <c r="G51"/>
      <c r="H51"/>
      <c r="I51"/>
      <c r="J51"/>
      <c r="K51"/>
      <c r="L51"/>
      <c r="M51"/>
      <c r="N51"/>
      <c r="O51"/>
      <c r="P51"/>
      <c r="Q51"/>
      <c r="R51"/>
    </row>
    <row r="52" spans="1:18" ht="17.25" customHeight="1">
      <c r="A52" s="19"/>
      <c r="B52" s="2" t="s">
        <v>45</v>
      </c>
      <c r="D52" s="2"/>
      <c r="E52" s="110">
        <f>Data!B233</f>
        <v>184</v>
      </c>
      <c r="F52" s="50">
        <f>Data!C233</f>
        <v>0.21904761904761905</v>
      </c>
      <c r="G52"/>
      <c r="H52"/>
      <c r="I52"/>
      <c r="J52"/>
      <c r="K52"/>
      <c r="L52"/>
      <c r="M52"/>
      <c r="N52" s="2" t="s">
        <v>46</v>
      </c>
      <c r="O52"/>
      <c r="P52" s="62">
        <f>Data!B46</f>
        <v>2699.87</v>
      </c>
      <c r="Q52" s="30">
        <f>Data!C46</f>
        <v>5405</v>
      </c>
      <c r="R52" s="64"/>
    </row>
    <row r="53" spans="1:18" ht="17.25" customHeight="1">
      <c r="A53" s="19"/>
      <c r="B53" s="2" t="s">
        <v>47</v>
      </c>
      <c r="D53" s="2"/>
      <c r="E53" s="110">
        <f>Data!B234</f>
        <v>186</v>
      </c>
      <c r="F53" s="50">
        <f>Data!C234</f>
        <v>0.22142857142857142</v>
      </c>
      <c r="G53"/>
      <c r="H53"/>
      <c r="I53"/>
      <c r="J53"/>
      <c r="K53"/>
      <c r="L53"/>
      <c r="M53"/>
      <c r="N53" s="2" t="s">
        <v>41</v>
      </c>
      <c r="O53"/>
      <c r="P53" s="62">
        <f>Data!B47</f>
        <v>1323.93</v>
      </c>
      <c r="Q53" s="30">
        <f>Data!C47</f>
        <v>2624</v>
      </c>
      <c r="R53" s="64">
        <f>Data!D47</f>
        <v>0.48547641073080483</v>
      </c>
    </row>
    <row r="54" spans="1:18" ht="21.75" customHeight="1">
      <c r="A54" s="19"/>
      <c r="B54" s="2" t="s">
        <v>48</v>
      </c>
      <c r="D54" s="2"/>
      <c r="E54" s="110">
        <f>Data!B235</f>
        <v>56</v>
      </c>
      <c r="F54" s="50">
        <f>Data!C235</f>
        <v>0.06666666666666667</v>
      </c>
      <c r="H54"/>
      <c r="I54"/>
      <c r="J54"/>
      <c r="K54"/>
      <c r="L54"/>
      <c r="M54"/>
      <c r="N54" s="2" t="s">
        <v>43</v>
      </c>
      <c r="O54"/>
      <c r="P54" s="62">
        <f>Data!B48</f>
        <v>1375.9399999999998</v>
      </c>
      <c r="Q54" s="30">
        <f>Data!C48</f>
        <v>2781</v>
      </c>
      <c r="R54" s="64">
        <f>Data!D48</f>
        <v>0.5145235892691952</v>
      </c>
    </row>
    <row r="55" spans="1:18" ht="21.75" customHeight="1">
      <c r="A55" s="19"/>
      <c r="D55" s="2"/>
      <c r="E55" s="2"/>
      <c r="F55" s="50"/>
      <c r="H55" s="72"/>
      <c r="I55"/>
      <c r="J55"/>
      <c r="K55"/>
      <c r="L55"/>
      <c r="M55"/>
      <c r="N55" s="38"/>
      <c r="O55"/>
      <c r="P55"/>
      <c r="Q55"/>
      <c r="R55"/>
    </row>
    <row r="56" spans="1:12" ht="9.75" customHeight="1">
      <c r="A56" s="19"/>
      <c r="B56"/>
      <c r="F56" s="50"/>
      <c r="I56" s="18"/>
      <c r="J56" s="18"/>
      <c r="K56" s="18"/>
      <c r="L56" s="18"/>
    </row>
    <row r="57" spans="1:24" ht="23.25" customHeight="1">
      <c r="A57" s="19"/>
      <c r="B57" s="12" t="s">
        <v>50</v>
      </c>
      <c r="C57"/>
      <c r="D57" s="51" t="s">
        <v>16</v>
      </c>
      <c r="E57" s="51" t="s">
        <v>1</v>
      </c>
      <c r="F57" s="69" t="s">
        <v>2</v>
      </c>
      <c r="N57" s="4" t="s">
        <v>51</v>
      </c>
      <c r="O57"/>
      <c r="P57"/>
      <c r="Q57" s="51" t="s">
        <v>1</v>
      </c>
      <c r="R57" s="51" t="s">
        <v>2</v>
      </c>
      <c r="U57"/>
      <c r="V57"/>
      <c r="W57"/>
      <c r="X57"/>
    </row>
    <row r="58" spans="1:25" ht="18.75" customHeight="1">
      <c r="A58" s="19"/>
      <c r="B58" s="2" t="s">
        <v>27</v>
      </c>
      <c r="D58" s="62">
        <f>Data!B33</f>
        <v>1195.7</v>
      </c>
      <c r="E58" s="30">
        <f>Data!C33</f>
        <v>1827</v>
      </c>
      <c r="F58" s="64">
        <f>Data!D33</f>
        <v>0.37194625407166126</v>
      </c>
      <c r="H58"/>
      <c r="I58"/>
      <c r="J58"/>
      <c r="K58"/>
      <c r="L58"/>
      <c r="M58" s="18"/>
      <c r="N58" s="2" t="str">
        <f>Data!A108</f>
        <v>General Psych</v>
      </c>
      <c r="O58"/>
      <c r="P58"/>
      <c r="Q58" s="6">
        <f>Data!B108</f>
        <v>686</v>
      </c>
      <c r="R58" s="50">
        <f>Data!C108</f>
        <v>0.09963689179375454</v>
      </c>
      <c r="T58"/>
      <c r="U58"/>
      <c r="V58"/>
      <c r="W58"/>
      <c r="X58"/>
      <c r="Y58"/>
    </row>
    <row r="59" spans="1:25" ht="18.75" customHeight="1">
      <c r="A59" s="19"/>
      <c r="B59" s="2" t="s">
        <v>28</v>
      </c>
      <c r="C59" s="19"/>
      <c r="D59" s="62">
        <f>Data!B34</f>
        <v>2171.88333</v>
      </c>
      <c r="E59" s="30">
        <f>Data!C34</f>
        <v>3085</v>
      </c>
      <c r="F59" s="64">
        <f>Data!D34</f>
        <v>0.6280537459283387</v>
      </c>
      <c r="H59" s="4" t="s">
        <v>22</v>
      </c>
      <c r="I59"/>
      <c r="J59"/>
      <c r="K59" s="51" t="s">
        <v>1</v>
      </c>
      <c r="L59" s="51" t="s">
        <v>2</v>
      </c>
      <c r="N59" s="2" t="str">
        <f>Data!A109</f>
        <v>Sociology</v>
      </c>
      <c r="O59"/>
      <c r="P59"/>
      <c r="Q59" s="6">
        <f>Data!B109</f>
        <v>505</v>
      </c>
      <c r="R59" s="50">
        <f>Data!C109</f>
        <v>0.07334785766158315</v>
      </c>
      <c r="T59"/>
      <c r="U59"/>
      <c r="V59"/>
      <c r="W59"/>
      <c r="X59"/>
      <c r="Y59"/>
    </row>
    <row r="60" spans="1:25" ht="18.75" customHeight="1">
      <c r="A60" s="19"/>
      <c r="B60"/>
      <c r="C60"/>
      <c r="D60" s="59"/>
      <c r="E60"/>
      <c r="F60" s="52"/>
      <c r="H60" s="2" t="str">
        <f>Data!A72</f>
        <v>Orgnzt Sy Mgmt</v>
      </c>
      <c r="I60"/>
      <c r="J60"/>
      <c r="K60" s="6">
        <f>Data!B72</f>
        <v>1674</v>
      </c>
      <c r="L60" s="50">
        <f>Data!C72</f>
        <v>0.05012276184202647</v>
      </c>
      <c r="M60" s="9"/>
      <c r="N60" s="2" t="str">
        <f>Data!A110</f>
        <v>Librl Studies</v>
      </c>
      <c r="O60"/>
      <c r="P60"/>
      <c r="Q60" s="6">
        <f>Data!B110</f>
        <v>421</v>
      </c>
      <c r="R60" s="50">
        <f>Data!C110</f>
        <v>0.061147421931735654</v>
      </c>
      <c r="T60"/>
      <c r="U60"/>
      <c r="V60"/>
      <c r="W60"/>
      <c r="X60"/>
      <c r="Y60"/>
    </row>
    <row r="61" spans="1:25" ht="17.25" customHeight="1">
      <c r="A61" s="19"/>
      <c r="B61" s="2" t="s">
        <v>40</v>
      </c>
      <c r="C61"/>
      <c r="D61" s="62">
        <f>Data!B41</f>
        <v>2330.25</v>
      </c>
      <c r="E61" s="30">
        <f>Data!C41</f>
        <v>2492</v>
      </c>
      <c r="F61" s="64"/>
      <c r="H61" s="2" t="str">
        <f>Data!A73</f>
        <v>Sociology</v>
      </c>
      <c r="I61"/>
      <c r="J61"/>
      <c r="K61" s="6">
        <f>Data!B73</f>
        <v>1665</v>
      </c>
      <c r="L61" s="50">
        <f>Data!C73</f>
        <v>0.04985328462782203</v>
      </c>
      <c r="M61" s="9"/>
      <c r="N61" s="2" t="str">
        <f>Data!A111</f>
        <v>Radio/Tv/Brdcs</v>
      </c>
      <c r="O61"/>
      <c r="P61"/>
      <c r="Q61" s="6">
        <f>Data!B111</f>
        <v>375</v>
      </c>
      <c r="R61" s="50">
        <f>Data!C111</f>
        <v>0.054466230936819175</v>
      </c>
      <c r="T61"/>
      <c r="U61"/>
      <c r="V61"/>
      <c r="W61"/>
      <c r="X61"/>
      <c r="Y61"/>
    </row>
    <row r="62" spans="1:25" ht="17.25" customHeight="1">
      <c r="A62" s="19"/>
      <c r="B62"/>
      <c r="C62" s="2" t="s">
        <v>27</v>
      </c>
      <c r="D62" s="62">
        <f>Data!B42</f>
        <v>789.03</v>
      </c>
      <c r="E62" s="30">
        <f>Data!C42</f>
        <v>885</v>
      </c>
      <c r="F62" s="64">
        <f>Data!D42</f>
        <v>0.35513643659711075</v>
      </c>
      <c r="H62" s="2" t="str">
        <f>Data!A74</f>
        <v>Kinesiology</v>
      </c>
      <c r="I62"/>
      <c r="J62"/>
      <c r="K62" s="6">
        <f>Data!B74</f>
        <v>1620</v>
      </c>
      <c r="L62" s="50">
        <f>Data!C74</f>
        <v>0.048505898556799806</v>
      </c>
      <c r="M62" s="9"/>
      <c r="N62" s="2" t="str">
        <f>Data!A112</f>
        <v>Orgnzt Sy Mgmt</v>
      </c>
      <c r="O62"/>
      <c r="P62"/>
      <c r="Q62" s="6">
        <f>Data!B112</f>
        <v>342</v>
      </c>
      <c r="R62" s="50">
        <f>Data!C112</f>
        <v>0.04967320261437908</v>
      </c>
      <c r="T62"/>
      <c r="U62"/>
      <c r="V62"/>
      <c r="W62"/>
      <c r="X62"/>
      <c r="Y62"/>
    </row>
    <row r="63" spans="1:28" ht="17.25" customHeight="1">
      <c r="A63" s="19"/>
      <c r="B63"/>
      <c r="C63" s="2" t="s">
        <v>28</v>
      </c>
      <c r="D63" s="62">
        <f>Data!B43</f>
        <v>1541.22</v>
      </c>
      <c r="E63" s="30">
        <f>Data!C43</f>
        <v>1607</v>
      </c>
      <c r="F63" s="64">
        <f>Data!D43</f>
        <v>0.6448635634028892</v>
      </c>
      <c r="H63" s="2" t="str">
        <f>Data!A75</f>
        <v>Radio/Tv/Brdcs</v>
      </c>
      <c r="I63"/>
      <c r="J63"/>
      <c r="K63" s="6">
        <f>Data!B75</f>
        <v>1602</v>
      </c>
      <c r="L63" s="50">
        <f>Data!C75</f>
        <v>0.04796694412839092</v>
      </c>
      <c r="M63"/>
      <c r="N63" s="2" t="str">
        <f>Data!A113</f>
        <v>Finance</v>
      </c>
      <c r="O63"/>
      <c r="P63"/>
      <c r="Q63" s="6">
        <f>Data!B113</f>
        <v>332</v>
      </c>
      <c r="R63" s="50">
        <f>Data!C113</f>
        <v>0.04822076978939724</v>
      </c>
      <c r="T63"/>
      <c r="U63"/>
      <c r="V63"/>
      <c r="W63"/>
      <c r="X63"/>
      <c r="Y63"/>
      <c r="Z63"/>
      <c r="AA63"/>
      <c r="AB63"/>
    </row>
    <row r="64" spans="1:28" ht="17.25" customHeight="1">
      <c r="A64" s="19"/>
      <c r="D64" s="59"/>
      <c r="E64"/>
      <c r="F64" s="52"/>
      <c r="H64" s="2" t="str">
        <f>Data!A76</f>
        <v>Accounting</v>
      </c>
      <c r="I64"/>
      <c r="J64"/>
      <c r="K64" s="6">
        <f>Data!B76</f>
        <v>1424</v>
      </c>
      <c r="L64" s="50">
        <f>Data!C76</f>
        <v>0.042637283669680816</v>
      </c>
      <c r="M64" s="9"/>
      <c r="N64" s="2" t="str">
        <f>Data!A114</f>
        <v>Speech Commun</v>
      </c>
      <c r="O64"/>
      <c r="P64"/>
      <c r="Q64" s="6">
        <f>Data!B114</f>
        <v>295</v>
      </c>
      <c r="R64" s="50">
        <f>Data!C114</f>
        <v>0.042846768336964415</v>
      </c>
      <c r="T64"/>
      <c r="U64"/>
      <c r="V64"/>
      <c r="W64"/>
      <c r="X64"/>
      <c r="Y64"/>
      <c r="Z64"/>
      <c r="AA64"/>
      <c r="AB64"/>
    </row>
    <row r="65" spans="1:28" ht="17.25" customHeight="1">
      <c r="A65" s="19"/>
      <c r="B65" s="2" t="s">
        <v>46</v>
      </c>
      <c r="C65"/>
      <c r="D65" s="62">
        <f>Data!B50</f>
        <v>1037.33</v>
      </c>
      <c r="E65" s="30">
        <f>Data!C50</f>
        <v>2420</v>
      </c>
      <c r="F65" s="64"/>
      <c r="H65" s="2" t="str">
        <f>Data!A77</f>
        <v>Biology</v>
      </c>
      <c r="I65"/>
      <c r="J65"/>
      <c r="K65" s="6">
        <f>Data!B77</f>
        <v>1130</v>
      </c>
      <c r="L65" s="50">
        <f>Data!C77</f>
        <v>0.03383436133900233</v>
      </c>
      <c r="N65" s="2" t="str">
        <f>Data!A115</f>
        <v>Kinesiology</v>
      </c>
      <c r="O65"/>
      <c r="P65"/>
      <c r="Q65" s="6">
        <f>Data!B115</f>
        <v>251</v>
      </c>
      <c r="R65" s="50">
        <f>Data!C115</f>
        <v>0.0364560639070443</v>
      </c>
      <c r="T65"/>
      <c r="U65"/>
      <c r="V65"/>
      <c r="W65"/>
      <c r="X65"/>
      <c r="Y65"/>
      <c r="Z65"/>
      <c r="AA65"/>
      <c r="AB65"/>
    </row>
    <row r="66" spans="1:28" ht="17.25" customHeight="1">
      <c r="A66" s="19"/>
      <c r="B66"/>
      <c r="C66" s="2" t="s">
        <v>27</v>
      </c>
      <c r="D66" s="62">
        <f>Data!B51</f>
        <v>406.67</v>
      </c>
      <c r="E66" s="30">
        <f>Data!C51</f>
        <v>942</v>
      </c>
      <c r="F66" s="64">
        <f>Data!D51</f>
        <v>0.38925619834710745</v>
      </c>
      <c r="H66" s="2" t="str">
        <f>Data!A78</f>
        <v>Marketing</v>
      </c>
      <c r="I66"/>
      <c r="J66"/>
      <c r="K66" s="6">
        <f>Data!B78</f>
        <v>1045</v>
      </c>
      <c r="L66" s="50">
        <f>Data!C78</f>
        <v>0.031289298760404816</v>
      </c>
      <c r="N66" s="2" t="str">
        <f>Data!A116</f>
        <v>Art</v>
      </c>
      <c r="O66"/>
      <c r="P66"/>
      <c r="Q66" s="6">
        <f>Data!B116</f>
        <v>245</v>
      </c>
      <c r="R66" s="50">
        <f>Data!C116</f>
        <v>0.03558460421205519</v>
      </c>
      <c r="T66"/>
      <c r="U66"/>
      <c r="V66"/>
      <c r="W66"/>
      <c r="X66"/>
      <c r="Y66"/>
      <c r="Z66"/>
      <c r="AA66"/>
      <c r="AB66"/>
    </row>
    <row r="67" spans="1:28" ht="17.25" customHeight="1">
      <c r="A67" s="19"/>
      <c r="B67"/>
      <c r="C67" s="2" t="s">
        <v>28</v>
      </c>
      <c r="D67" s="62">
        <f>Data!B52</f>
        <v>630.6599999999999</v>
      </c>
      <c r="E67" s="30">
        <f>Data!C52</f>
        <v>1478</v>
      </c>
      <c r="F67" s="64">
        <f>Data!D52</f>
        <v>0.6107438016528925</v>
      </c>
      <c r="H67" s="2" t="str">
        <f>Data!A79</f>
        <v>Librl Studies</v>
      </c>
      <c r="I67"/>
      <c r="J67"/>
      <c r="K67" s="6">
        <f>Data!B79</f>
        <v>943</v>
      </c>
      <c r="L67" s="50">
        <f>Data!C79</f>
        <v>0.02823522366608779</v>
      </c>
      <c r="N67" s="2" t="str">
        <f>Data!A117</f>
        <v>Accounting</v>
      </c>
      <c r="O67"/>
      <c r="P67"/>
      <c r="Q67" s="6">
        <f>Data!B117</f>
        <v>230</v>
      </c>
      <c r="R67" s="50">
        <f>Data!C117</f>
        <v>0.03340595497458242</v>
      </c>
      <c r="T67"/>
      <c r="U67"/>
      <c r="V67"/>
      <c r="W67"/>
      <c r="X67"/>
      <c r="Y67"/>
      <c r="Z67"/>
      <c r="AA67"/>
      <c r="AB67"/>
    </row>
    <row r="68" spans="1:28" ht="17.25" customHeight="1">
      <c r="A68" s="19"/>
      <c r="B68"/>
      <c r="C68"/>
      <c r="D68"/>
      <c r="E68"/>
      <c r="F68"/>
      <c r="H68" s="2" t="e">
        <f>Data!#REF!</f>
        <v>#REF!</v>
      </c>
      <c r="I68"/>
      <c r="J68"/>
      <c r="K68" s="6" t="e">
        <f>Data!#REF!</f>
        <v>#REF!</v>
      </c>
      <c r="L68" s="50" t="e">
        <f>Data!#REF!</f>
        <v>#REF!</v>
      </c>
      <c r="N68" s="2" t="str">
        <f>Data!A118</f>
        <v>Other</v>
      </c>
      <c r="O68"/>
      <c r="P68"/>
      <c r="Q68" s="6">
        <f>Data!B118</f>
        <v>3203</v>
      </c>
      <c r="R68" s="50">
        <f>Data!C118</f>
        <v>0.4652142338416848</v>
      </c>
      <c r="T68"/>
      <c r="U68"/>
      <c r="V68"/>
      <c r="W68"/>
      <c r="X68"/>
      <c r="Y68"/>
      <c r="Z68"/>
      <c r="AA68"/>
      <c r="AB68"/>
    </row>
    <row r="69" spans="1:28" ht="17.25" customHeight="1">
      <c r="A69" s="19"/>
      <c r="B69"/>
      <c r="C69"/>
      <c r="D69"/>
      <c r="E69"/>
      <c r="F69"/>
      <c r="H69" s="2" t="str">
        <f>Data!A81</f>
        <v>Other</v>
      </c>
      <c r="I69"/>
      <c r="J69"/>
      <c r="K69" s="6">
        <f>Data!B81</f>
        <v>18639</v>
      </c>
      <c r="L69" s="50">
        <f>Data!C81</f>
        <v>0.5580873106174022</v>
      </c>
      <c r="N69"/>
      <c r="O69"/>
      <c r="P69"/>
      <c r="Q69"/>
      <c r="R69"/>
      <c r="T69"/>
      <c r="U69"/>
      <c r="V69"/>
      <c r="W69"/>
      <c r="X69"/>
      <c r="Y69"/>
      <c r="Z69"/>
      <c r="AA69"/>
      <c r="AB69"/>
    </row>
    <row r="70" spans="1:28" ht="22.5">
      <c r="A70" s="19"/>
      <c r="B70"/>
      <c r="C70"/>
      <c r="D70"/>
      <c r="E70"/>
      <c r="F70"/>
      <c r="H70"/>
      <c r="I70"/>
      <c r="J70" s="19"/>
      <c r="K70"/>
      <c r="L70" s="52"/>
      <c r="N70" s="4" t="s">
        <v>52</v>
      </c>
      <c r="O70" s="19"/>
      <c r="P70" s="18"/>
      <c r="Q70" s="51" t="s">
        <v>1</v>
      </c>
      <c r="R70" s="69" t="s">
        <v>2</v>
      </c>
      <c r="T70"/>
      <c r="U70"/>
      <c r="V70"/>
      <c r="W70"/>
      <c r="X70"/>
      <c r="Y70"/>
      <c r="Z70"/>
      <c r="AA70"/>
      <c r="AB70"/>
    </row>
    <row r="71" spans="1:28" ht="15.75" customHeight="1">
      <c r="A71" s="19"/>
      <c r="B71"/>
      <c r="C71"/>
      <c r="D71"/>
      <c r="E71"/>
      <c r="F71"/>
      <c r="H71" s="4" t="s">
        <v>24</v>
      </c>
      <c r="I71" s="19"/>
      <c r="J71" s="18"/>
      <c r="K71"/>
      <c r="L71"/>
      <c r="N71" s="2" t="str">
        <f>Data!A122</f>
        <v>Public Admin</v>
      </c>
      <c r="O71" s="19"/>
      <c r="P71" s="19"/>
      <c r="Q71" s="6">
        <f>Data!B122</f>
        <v>314</v>
      </c>
      <c r="R71" s="50">
        <f>Data!C122</f>
        <v>0.16963803349540788</v>
      </c>
      <c r="W71"/>
      <c r="X71"/>
      <c r="Y71"/>
      <c r="Z71"/>
      <c r="AA71"/>
      <c r="AB71"/>
    </row>
    <row r="72" spans="1:28" ht="17.25" customHeight="1">
      <c r="A72" s="19"/>
      <c r="B72" s="12" t="s">
        <v>53</v>
      </c>
      <c r="D72" s="60"/>
      <c r="E72" s="2"/>
      <c r="F72"/>
      <c r="G72"/>
      <c r="H72" s="2" t="str">
        <f>Data!A85</f>
        <v>COUNSELING</v>
      </c>
      <c r="I72" s="19"/>
      <c r="J72" s="19"/>
      <c r="K72" s="6">
        <f>Data!B85</f>
        <v>342</v>
      </c>
      <c r="L72" s="50">
        <f>Data!C85</f>
        <v>0.06962540716612378</v>
      </c>
      <c r="N72" s="2" t="str">
        <f>Data!A123</f>
        <v>Admin/Super</v>
      </c>
      <c r="O72" s="19"/>
      <c r="P72" s="19"/>
      <c r="Q72" s="6">
        <f>Data!B123</f>
        <v>156</v>
      </c>
      <c r="R72" s="50">
        <f>Data!C123</f>
        <v>0.08427876823338736</v>
      </c>
      <c r="W72"/>
      <c r="X72"/>
      <c r="Y72"/>
      <c r="Z72"/>
      <c r="AA72"/>
      <c r="AB72"/>
    </row>
    <row r="73" spans="1:28" ht="17.25" customHeight="1">
      <c r="A73" s="19"/>
      <c r="B73" s="2" t="s">
        <v>22</v>
      </c>
      <c r="D73" s="60"/>
      <c r="E73" s="9">
        <f>Data!C19</f>
        <v>22.52</v>
      </c>
      <c r="F73"/>
      <c r="G73"/>
      <c r="H73" s="2" t="str">
        <f>Data!A86</f>
        <v>SOC/WELFARE</v>
      </c>
      <c r="I73" s="19"/>
      <c r="J73" s="19"/>
      <c r="K73" s="6">
        <f>Data!B86</f>
        <v>230</v>
      </c>
      <c r="L73" s="50">
        <f>Data!C86</f>
        <v>0.04682410423452769</v>
      </c>
      <c r="N73" s="2" t="str">
        <f>Data!A124</f>
        <v>Counseling</v>
      </c>
      <c r="O73" s="19"/>
      <c r="P73" s="19"/>
      <c r="Q73" s="6">
        <f>Data!B124</f>
        <v>123</v>
      </c>
      <c r="R73" s="50">
        <f>Data!C124</f>
        <v>0.06645056726094004</v>
      </c>
      <c r="W73"/>
      <c r="X73"/>
      <c r="Y73"/>
      <c r="Z73"/>
      <c r="AA73"/>
      <c r="AB73"/>
    </row>
    <row r="74" spans="1:28" ht="17.25" customHeight="1">
      <c r="A74" s="19"/>
      <c r="B74" s="2" t="s">
        <v>24</v>
      </c>
      <c r="D74" s="60"/>
      <c r="E74" s="9">
        <f>Data!C20</f>
        <v>31.17</v>
      </c>
      <c r="F74"/>
      <c r="G74"/>
      <c r="H74" s="2" t="str">
        <f>Data!A87</f>
        <v>ADMIN/SUPER</v>
      </c>
      <c r="I74" s="19"/>
      <c r="J74" s="19"/>
      <c r="K74" s="6">
        <f>Data!B87</f>
        <v>200</v>
      </c>
      <c r="L74" s="50">
        <f>Data!C87</f>
        <v>0.04071661237785016</v>
      </c>
      <c r="N74" s="2" t="str">
        <f>Data!A125</f>
        <v>Soc/Welfare</v>
      </c>
      <c r="O74" s="19"/>
      <c r="P74" s="19"/>
      <c r="Q74" s="6">
        <f>Data!B125</f>
        <v>97</v>
      </c>
      <c r="R74" s="50">
        <f>Data!C125</f>
        <v>0.05240410588870881</v>
      </c>
      <c r="W74"/>
      <c r="X74"/>
      <c r="Y74"/>
      <c r="Z74"/>
      <c r="AA74"/>
      <c r="AB74"/>
    </row>
    <row r="75" spans="1:28" ht="17.25" customHeight="1">
      <c r="A75" s="19"/>
      <c r="B75" s="2" t="s">
        <v>54</v>
      </c>
      <c r="D75" s="60"/>
      <c r="E75" s="9">
        <f>Data!C21</f>
        <v>23.63</v>
      </c>
      <c r="F75"/>
      <c r="G75"/>
      <c r="H75" s="2" t="str">
        <f>Data!A88</f>
        <v>ELECTRICAL ENG</v>
      </c>
      <c r="I75" s="19"/>
      <c r="J75" s="19"/>
      <c r="K75" s="6">
        <f>Data!B88</f>
        <v>197</v>
      </c>
      <c r="L75" s="50">
        <f>Data!C88</f>
        <v>0.04010586319218241</v>
      </c>
      <c r="M75" s="18"/>
      <c r="N75" s="2" t="str">
        <f>Data!A126</f>
        <v>Commun Disordr</v>
      </c>
      <c r="O75" s="19"/>
      <c r="P75" s="19"/>
      <c r="Q75" s="6">
        <f>Data!B126</f>
        <v>96</v>
      </c>
      <c r="R75" s="50">
        <f>Data!C126</f>
        <v>0.05186385737439222</v>
      </c>
      <c r="W75"/>
      <c r="X75"/>
      <c r="Y75"/>
      <c r="Z75"/>
      <c r="AA75"/>
      <c r="AB75"/>
    </row>
    <row r="76" spans="1:28" ht="17.25" customHeight="1">
      <c r="A76" s="19"/>
      <c r="B76"/>
      <c r="C76"/>
      <c r="D76"/>
      <c r="E76"/>
      <c r="F76"/>
      <c r="G76"/>
      <c r="H76" s="2" t="str">
        <f>Data!A89</f>
        <v>FAMILY/CONSMR</v>
      </c>
      <c r="I76" s="19"/>
      <c r="J76" s="19"/>
      <c r="K76" s="6">
        <f>Data!B89</f>
        <v>185</v>
      </c>
      <c r="L76" s="50">
        <f>Data!C89</f>
        <v>0.037662866449511403</v>
      </c>
      <c r="M76" s="18"/>
      <c r="N76" s="2" t="str">
        <f>Data!A127</f>
        <v>General Educ</v>
      </c>
      <c r="O76" s="19"/>
      <c r="P76" s="19"/>
      <c r="Q76" s="6">
        <f>Data!B127</f>
        <v>90</v>
      </c>
      <c r="R76" s="50">
        <f>Data!C127</f>
        <v>0.04862236628849271</v>
      </c>
      <c r="W76"/>
      <c r="X76"/>
      <c r="Y76"/>
      <c r="Z76"/>
      <c r="AA76"/>
      <c r="AB76"/>
    </row>
    <row r="77" spans="1:28" ht="17.25" customHeight="1">
      <c r="A77" s="19"/>
      <c r="B77" s="4" t="s">
        <v>55</v>
      </c>
      <c r="C77"/>
      <c r="D77"/>
      <c r="E77"/>
      <c r="F77"/>
      <c r="H77" s="2" t="str">
        <f>Data!A90</f>
        <v>COMMUN DISORDR</v>
      </c>
      <c r="I77" s="19"/>
      <c r="J77" s="19"/>
      <c r="K77" s="6">
        <f>Data!B90</f>
        <v>158</v>
      </c>
      <c r="L77" s="50">
        <f>Data!C90</f>
        <v>0.03216612377850163</v>
      </c>
      <c r="M77" s="5"/>
      <c r="N77" s="2" t="str">
        <f>Data!A128</f>
        <v>Eng Management</v>
      </c>
      <c r="O77" s="19"/>
      <c r="P77" s="19"/>
      <c r="Q77" s="6">
        <f>Data!B128</f>
        <v>86</v>
      </c>
      <c r="R77" s="50">
        <f>Data!C128</f>
        <v>0.046461372231226365</v>
      </c>
      <c r="W77"/>
      <c r="X77"/>
      <c r="Y77"/>
      <c r="Z77"/>
      <c r="AA77"/>
      <c r="AB77"/>
    </row>
    <row r="78" spans="1:28" ht="17.25" customHeight="1">
      <c r="A78" s="19"/>
      <c r="B78"/>
      <c r="C78"/>
      <c r="D78"/>
      <c r="E78"/>
      <c r="F78"/>
      <c r="H78" s="2" t="str">
        <f>Data!A91</f>
        <v>BIOLOGY</v>
      </c>
      <c r="I78" s="19"/>
      <c r="J78" s="19"/>
      <c r="K78" s="6">
        <f>Data!B91</f>
        <v>149</v>
      </c>
      <c r="L78" s="50">
        <f>Data!C91</f>
        <v>0.03033387622149837</v>
      </c>
      <c r="M78" s="18"/>
      <c r="N78" s="2" t="str">
        <f>Data!A129</f>
        <v>Special Educ</v>
      </c>
      <c r="O78" s="19"/>
      <c r="P78" s="19"/>
      <c r="Q78" s="6">
        <f>Data!B129</f>
        <v>75</v>
      </c>
      <c r="R78" s="50">
        <f>Data!C129</f>
        <v>0.04051863857374392</v>
      </c>
      <c r="W78"/>
      <c r="X78"/>
      <c r="Y78"/>
      <c r="Z78"/>
      <c r="AA78"/>
      <c r="AB78"/>
    </row>
    <row r="79" spans="1:28" ht="17.25" customHeight="1">
      <c r="A79" s="19"/>
      <c r="B79"/>
      <c r="C79"/>
      <c r="D79"/>
      <c r="E79"/>
      <c r="F79"/>
      <c r="H79" s="2" t="str">
        <f>Data!A92</f>
        <v>ENGLISH</v>
      </c>
      <c r="I79" s="19"/>
      <c r="J79" s="19"/>
      <c r="K79" s="6">
        <f>Data!B92</f>
        <v>146</v>
      </c>
      <c r="L79" s="50">
        <f>Data!C92</f>
        <v>0.029723127035830618</v>
      </c>
      <c r="M79" s="19"/>
      <c r="N79" s="2" t="str">
        <f>Data!A130</f>
        <v>Business Admin</v>
      </c>
      <c r="O79" s="19"/>
      <c r="P79" s="19"/>
      <c r="Q79" s="6">
        <f>Data!B130</f>
        <v>68</v>
      </c>
      <c r="R79" s="50">
        <f>Data!C130</f>
        <v>0.036736898973527825</v>
      </c>
      <c r="W79"/>
      <c r="X79"/>
      <c r="Y79"/>
      <c r="Z79"/>
      <c r="AA79"/>
      <c r="AB79"/>
    </row>
    <row r="80" spans="1:28" ht="17.25" customHeight="1">
      <c r="A80" s="19"/>
      <c r="B80"/>
      <c r="C80"/>
      <c r="D80"/>
      <c r="E80"/>
      <c r="F80"/>
      <c r="H80" s="2" t="str">
        <f>Data!A93</f>
        <v>ENG MANAGEMENT</v>
      </c>
      <c r="I80" s="19"/>
      <c r="J80" s="19"/>
      <c r="K80" s="6">
        <f>Data!B93</f>
        <v>138</v>
      </c>
      <c r="L80" s="50">
        <f>Data!C93</f>
        <v>0.02809446254071661</v>
      </c>
      <c r="M80" s="18"/>
      <c r="N80" s="2" t="str">
        <f>Data!A131</f>
        <v>English</v>
      </c>
      <c r="O80" s="19"/>
      <c r="P80" s="19"/>
      <c r="Q80" s="6">
        <f>Data!B131</f>
        <v>67</v>
      </c>
      <c r="R80" s="50">
        <f>Data!C131</f>
        <v>0.036196650459211235</v>
      </c>
      <c r="W80"/>
      <c r="X80"/>
      <c r="Y80"/>
      <c r="Z80"/>
      <c r="AA80"/>
      <c r="AB80"/>
    </row>
    <row r="81" spans="1:28" ht="17.25" customHeight="1">
      <c r="A81" s="19"/>
      <c r="B81"/>
      <c r="C81"/>
      <c r="D81"/>
      <c r="E81"/>
      <c r="F81"/>
      <c r="H81" s="2" t="str">
        <f>Data!A95</f>
        <v>Other</v>
      </c>
      <c r="I81" s="19"/>
      <c r="J81" s="19"/>
      <c r="K81" s="6">
        <f>Data!B95</f>
        <v>3167</v>
      </c>
      <c r="L81" s="50">
        <f>Data!C95</f>
        <v>0.6447475570032574</v>
      </c>
      <c r="N81" s="2" t="str">
        <f>Data!A132</f>
        <v>Other</v>
      </c>
      <c r="O81" s="19"/>
      <c r="P81" s="19"/>
      <c r="Q81" s="6">
        <f>Data!B132</f>
        <v>679</v>
      </c>
      <c r="R81" s="50">
        <f>Data!C132</f>
        <v>0.36682874122096165</v>
      </c>
      <c r="W81"/>
      <c r="X81"/>
      <c r="Y81"/>
      <c r="Z81"/>
      <c r="AA81"/>
      <c r="AB81"/>
    </row>
    <row r="82" spans="1:28" ht="12.75" customHeight="1">
      <c r="A82" s="19"/>
      <c r="B82"/>
      <c r="C82"/>
      <c r="D82"/>
      <c r="E82"/>
      <c r="F82"/>
      <c r="H82"/>
      <c r="I82"/>
      <c r="J82"/>
      <c r="K82"/>
      <c r="L82" s="52"/>
      <c r="M82" s="19"/>
      <c r="Q82" s="6"/>
      <c r="R82" s="50"/>
      <c r="W82"/>
      <c r="X82"/>
      <c r="Y82"/>
      <c r="Z82"/>
      <c r="AA82"/>
      <c r="AB82"/>
    </row>
    <row r="83" spans="1:28" ht="17.25" customHeight="1">
      <c r="A83" s="19"/>
      <c r="B83"/>
      <c r="C83"/>
      <c r="D83"/>
      <c r="E83"/>
      <c r="F83"/>
      <c r="H83"/>
      <c r="I83"/>
      <c r="J83"/>
      <c r="K83"/>
      <c r="L83"/>
      <c r="M83" s="19"/>
      <c r="N83"/>
      <c r="O83"/>
      <c r="P83"/>
      <c r="Q83"/>
      <c r="R83"/>
      <c r="S83"/>
      <c r="W83"/>
      <c r="X83"/>
      <c r="Y83"/>
      <c r="Z83"/>
      <c r="AA83"/>
      <c r="AB83"/>
    </row>
    <row r="84" spans="1:28" ht="22.5">
      <c r="A84" s="19"/>
      <c r="B84" s="4"/>
      <c r="D84" s="18">
        <v>3151</v>
      </c>
      <c r="E84" s="34"/>
      <c r="F84" s="8"/>
      <c r="H84"/>
      <c r="I84"/>
      <c r="J84"/>
      <c r="K84"/>
      <c r="L84"/>
      <c r="M84" s="19"/>
      <c r="N84" s="4" t="s">
        <v>56</v>
      </c>
      <c r="O84"/>
      <c r="P84"/>
      <c r="Q84" s="51" t="s">
        <v>1</v>
      </c>
      <c r="R84" s="51" t="s">
        <v>2</v>
      </c>
      <c r="S84"/>
      <c r="U84"/>
      <c r="V84"/>
      <c r="W84"/>
      <c r="X84"/>
      <c r="Y84"/>
      <c r="Z84"/>
      <c r="AA84"/>
      <c r="AB84"/>
    </row>
    <row r="85" spans="1:28" ht="18.75" customHeight="1">
      <c r="A85" s="19"/>
      <c r="B85"/>
      <c r="C85"/>
      <c r="D85"/>
      <c r="E85"/>
      <c r="F85"/>
      <c r="G85" s="4"/>
      <c r="H85"/>
      <c r="I85"/>
      <c r="J85"/>
      <c r="K85"/>
      <c r="L85"/>
      <c r="M85" s="19"/>
      <c r="N85" s="2" t="s">
        <v>57</v>
      </c>
      <c r="O85"/>
      <c r="P85"/>
      <c r="Q85" s="6">
        <f>Data!C162</f>
        <v>1342</v>
      </c>
      <c r="R85" s="50">
        <f aca="true" t="shared" si="0" ref="R85:R93">Q85/$K$90</f>
        <v>0.15361721611721613</v>
      </c>
      <c r="S85"/>
      <c r="U85"/>
      <c r="V85"/>
      <c r="W85"/>
      <c r="X85" s="51"/>
      <c r="Y85" s="51"/>
      <c r="Z85"/>
      <c r="AA85"/>
      <c r="AB85"/>
    </row>
    <row r="86" spans="1:28" ht="18.75" customHeight="1">
      <c r="A86" s="19"/>
      <c r="B86"/>
      <c r="C86"/>
      <c r="D86"/>
      <c r="E86"/>
      <c r="F86"/>
      <c r="H86"/>
      <c r="I86"/>
      <c r="J86"/>
      <c r="K86"/>
      <c r="L86"/>
      <c r="M86" s="19"/>
      <c r="N86" s="2" t="s">
        <v>58</v>
      </c>
      <c r="O86"/>
      <c r="P86"/>
      <c r="Q86" s="6">
        <f>Data!C163</f>
        <v>1517</v>
      </c>
      <c r="R86" s="50">
        <f t="shared" si="0"/>
        <v>0.1736492673992674</v>
      </c>
      <c r="S86"/>
      <c r="V86"/>
      <c r="W86"/>
      <c r="X86" s="6"/>
      <c r="Y86" s="50"/>
      <c r="Z86"/>
      <c r="AA86"/>
      <c r="AB86"/>
    </row>
    <row r="87" spans="1:28" ht="18.75" customHeight="1">
      <c r="A87" s="19"/>
      <c r="B87"/>
      <c r="C87"/>
      <c r="D87"/>
      <c r="E87"/>
      <c r="F87"/>
      <c r="H87" s="18"/>
      <c r="I87" s="19"/>
      <c r="J87" s="19"/>
      <c r="K87" s="51" t="s">
        <v>1</v>
      </c>
      <c r="L87" s="51" t="s">
        <v>2</v>
      </c>
      <c r="M87"/>
      <c r="N87" s="2" t="s">
        <v>59</v>
      </c>
      <c r="O87"/>
      <c r="P87"/>
      <c r="Q87" s="6">
        <f>Data!C164</f>
        <v>1444</v>
      </c>
      <c r="R87" s="50">
        <f t="shared" si="0"/>
        <v>0.1652930402930403</v>
      </c>
      <c r="S87"/>
      <c r="V87" s="18"/>
      <c r="W87" s="18"/>
      <c r="X87" s="6"/>
      <c r="Y87" s="50"/>
      <c r="Z87"/>
      <c r="AA87"/>
      <c r="AB87"/>
    </row>
    <row r="88" spans="1:25" ht="18.75" customHeight="1">
      <c r="A88" s="18"/>
      <c r="B88"/>
      <c r="C88"/>
      <c r="D88"/>
      <c r="E88"/>
      <c r="F88"/>
      <c r="G88"/>
      <c r="H88" s="2" t="s">
        <v>60</v>
      </c>
      <c r="I88" s="19"/>
      <c r="J88" s="19"/>
      <c r="K88" s="6">
        <f>Data!B100</f>
        <v>6885</v>
      </c>
      <c r="L88" s="50">
        <f>Data!C100</f>
        <v>0.7881181318681318</v>
      </c>
      <c r="M88"/>
      <c r="N88" s="2" t="s">
        <v>61</v>
      </c>
      <c r="O88"/>
      <c r="P88"/>
      <c r="Q88" s="6">
        <f>Data!C165</f>
        <v>582</v>
      </c>
      <c r="R88" s="50">
        <f t="shared" si="0"/>
        <v>0.06662087912087912</v>
      </c>
      <c r="S88"/>
      <c r="V88"/>
      <c r="W88"/>
      <c r="X88" s="6"/>
      <c r="Y88" s="50"/>
    </row>
    <row r="89" spans="1:26" ht="18.75" customHeight="1">
      <c r="A89" s="19"/>
      <c r="B89"/>
      <c r="C89"/>
      <c r="D89"/>
      <c r="E89"/>
      <c r="F89"/>
      <c r="G89"/>
      <c r="H89" s="2" t="s">
        <v>62</v>
      </c>
      <c r="I89" s="19"/>
      <c r="J89" s="19"/>
      <c r="K89" s="6">
        <f>Data!B101</f>
        <v>1851</v>
      </c>
      <c r="L89" s="50">
        <f>Data!C101</f>
        <v>0.21188186813186813</v>
      </c>
      <c r="M89"/>
      <c r="N89" s="2" t="s">
        <v>63</v>
      </c>
      <c r="O89"/>
      <c r="P89"/>
      <c r="Q89" s="6">
        <f>Data!C166</f>
        <v>484</v>
      </c>
      <c r="R89" s="50">
        <f t="shared" si="0"/>
        <v>0.0554029304029304</v>
      </c>
      <c r="S89"/>
      <c r="V89"/>
      <c r="W89"/>
      <c r="X89" s="6"/>
      <c r="Y89" s="50"/>
      <c r="Z89"/>
    </row>
    <row r="90" spans="1:26" ht="18.75" customHeight="1">
      <c r="A90" s="19"/>
      <c r="B90"/>
      <c r="C90"/>
      <c r="D90"/>
      <c r="E90"/>
      <c r="F90"/>
      <c r="G90"/>
      <c r="H90" s="4" t="s">
        <v>64</v>
      </c>
      <c r="I90" s="19"/>
      <c r="J90" s="19"/>
      <c r="K90" s="6">
        <f>Data!B99</f>
        <v>8736</v>
      </c>
      <c r="L90"/>
      <c r="M90"/>
      <c r="N90" s="2" t="s">
        <v>65</v>
      </c>
      <c r="O90"/>
      <c r="P90"/>
      <c r="Q90" s="6">
        <f>Data!C167</f>
        <v>870</v>
      </c>
      <c r="R90" s="50">
        <f t="shared" si="0"/>
        <v>0.09958791208791208</v>
      </c>
      <c r="S90"/>
      <c r="V90"/>
      <c r="W90"/>
      <c r="X90" s="6"/>
      <c r="Y90" s="50"/>
      <c r="Z90"/>
    </row>
    <row r="91" spans="1:26" ht="18.75" customHeight="1">
      <c r="A91" s="19"/>
      <c r="B91"/>
      <c r="C91"/>
      <c r="D91"/>
      <c r="E91"/>
      <c r="F91"/>
      <c r="G91"/>
      <c r="H91"/>
      <c r="I91"/>
      <c r="J91"/>
      <c r="K91"/>
      <c r="L91"/>
      <c r="M91"/>
      <c r="N91" s="2" t="s">
        <v>66</v>
      </c>
      <c r="O91"/>
      <c r="P91"/>
      <c r="Q91" s="6">
        <f>Data!C168</f>
        <v>355</v>
      </c>
      <c r="R91" s="50">
        <f t="shared" si="0"/>
        <v>0.04063644688644689</v>
      </c>
      <c r="S91"/>
      <c r="V91"/>
      <c r="W91"/>
      <c r="X91" s="6"/>
      <c r="Y91" s="50"/>
      <c r="Z91"/>
    </row>
    <row r="92" spans="1:26" ht="18.75" customHeight="1">
      <c r="A92" s="19"/>
      <c r="B92"/>
      <c r="C92"/>
      <c r="D92"/>
      <c r="E92"/>
      <c r="F92"/>
      <c r="G92"/>
      <c r="H92" s="4"/>
      <c r="I92" s="19"/>
      <c r="J92" s="19"/>
      <c r="K92" s="6"/>
      <c r="L92" s="50"/>
      <c r="M92"/>
      <c r="N92" s="2" t="s">
        <v>67</v>
      </c>
      <c r="O92"/>
      <c r="P92"/>
      <c r="Q92" s="6">
        <f>Data!C169</f>
        <v>2134</v>
      </c>
      <c r="R92" s="50">
        <f t="shared" si="0"/>
        <v>0.24427655677655677</v>
      </c>
      <c r="S92"/>
      <c r="V92"/>
      <c r="W92"/>
      <c r="X92" s="6"/>
      <c r="Y92" s="50"/>
      <c r="Z92"/>
    </row>
    <row r="93" spans="1:25" ht="18.75" customHeight="1">
      <c r="A93" s="19"/>
      <c r="B93"/>
      <c r="C93"/>
      <c r="D93"/>
      <c r="E93"/>
      <c r="F93"/>
      <c r="G93"/>
      <c r="I93" s="19"/>
      <c r="J93" s="19"/>
      <c r="K93" s="6"/>
      <c r="L93" s="50"/>
      <c r="M93"/>
      <c r="N93" s="2" t="s">
        <v>68</v>
      </c>
      <c r="O93"/>
      <c r="P93"/>
      <c r="Q93" s="6">
        <f>Data!C170</f>
        <v>8</v>
      </c>
      <c r="R93" s="50">
        <f t="shared" si="0"/>
        <v>0.0009157509157509158</v>
      </c>
      <c r="S93"/>
      <c r="V93"/>
      <c r="W93"/>
      <c r="X93" s="6"/>
      <c r="Y93" s="50"/>
    </row>
    <row r="94" spans="1:25" ht="18.75" customHeight="1">
      <c r="A94" s="19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V94"/>
      <c r="W94"/>
      <c r="X94" s="6"/>
      <c r="Y94" s="50"/>
    </row>
    <row r="95" spans="1:27" s="11" customFormat="1" ht="18.75" customHeight="1">
      <c r="A95" s="19"/>
      <c r="B95"/>
      <c r="C95"/>
      <c r="D95"/>
      <c r="E95"/>
      <c r="F95"/>
      <c r="G95"/>
      <c r="H95"/>
      <c r="I95"/>
      <c r="J95"/>
      <c r="K95"/>
      <c r="L95"/>
      <c r="M95"/>
      <c r="N95" s="4" t="s">
        <v>202</v>
      </c>
      <c r="O95"/>
      <c r="P95"/>
      <c r="Q95"/>
      <c r="R95"/>
      <c r="S95"/>
      <c r="U95" s="2"/>
      <c r="V95"/>
      <c r="W95"/>
      <c r="X95" s="6"/>
      <c r="Y95" s="50"/>
      <c r="Z95"/>
      <c r="AA95"/>
    </row>
    <row r="96" spans="2:27" s="19" customFormat="1" ht="18.75" customHeight="1">
      <c r="B96" s="18"/>
      <c r="C96" s="18"/>
      <c r="D96" s="18"/>
      <c r="E96" s="18"/>
      <c r="F96" s="68"/>
      <c r="G96"/>
      <c r="H96"/>
      <c r="I96"/>
      <c r="J96"/>
      <c r="K96"/>
      <c r="L96"/>
      <c r="M96"/>
      <c r="N96" s="2"/>
      <c r="O96"/>
      <c r="P96"/>
      <c r="Q96"/>
      <c r="R96"/>
      <c r="V96"/>
      <c r="W96"/>
      <c r="X96"/>
      <c r="Y96"/>
      <c r="Z96"/>
      <c r="AA96"/>
    </row>
    <row r="97" spans="1:27" ht="18.75" customHeight="1">
      <c r="A97" s="19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 s="19"/>
      <c r="V97"/>
      <c r="W97"/>
      <c r="X97"/>
      <c r="Y97"/>
      <c r="Z97"/>
      <c r="AA97"/>
    </row>
    <row r="98" spans="1:27" ht="18.75" customHeight="1">
      <c r="A98" s="11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 s="19"/>
      <c r="V98"/>
      <c r="W98"/>
      <c r="X98"/>
      <c r="Y98"/>
      <c r="Z98"/>
      <c r="AA98"/>
    </row>
    <row r="99" spans="1:27" ht="18.75" customHeight="1">
      <c r="A99" s="19"/>
      <c r="B99" s="90" t="s">
        <v>69</v>
      </c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 s="19"/>
      <c r="V99"/>
      <c r="W99"/>
      <c r="X99"/>
      <c r="Y99"/>
      <c r="Z99"/>
      <c r="AA99"/>
    </row>
    <row r="100" spans="2:27" ht="18.75" customHeight="1">
      <c r="B100" s="4" t="s">
        <v>70</v>
      </c>
      <c r="C100"/>
      <c r="D100"/>
      <c r="E100" s="51" t="s">
        <v>1</v>
      </c>
      <c r="F100" s="69" t="s">
        <v>2</v>
      </c>
      <c r="H100"/>
      <c r="I100"/>
      <c r="J100"/>
      <c r="K100"/>
      <c r="L100"/>
      <c r="M100"/>
      <c r="N100"/>
      <c r="O100"/>
      <c r="P100"/>
      <c r="Q100"/>
      <c r="R100"/>
      <c r="V100"/>
      <c r="W100"/>
      <c r="X100"/>
      <c r="Y100"/>
      <c r="Z100"/>
      <c r="AA100"/>
    </row>
    <row r="101" spans="2:27" ht="18.75" customHeight="1">
      <c r="B101" s="2" t="s">
        <v>57</v>
      </c>
      <c r="C101"/>
      <c r="D101"/>
      <c r="E101" s="6">
        <f>Data!B162</f>
        <v>5278</v>
      </c>
      <c r="F101" s="50">
        <f aca="true" t="shared" si="1" ref="F101:F109">E101/$R$9</f>
        <v>0.13777081701905508</v>
      </c>
      <c r="G101"/>
      <c r="H101"/>
      <c r="I101"/>
      <c r="J101"/>
      <c r="K101"/>
      <c r="L101"/>
      <c r="M101"/>
      <c r="N101"/>
      <c r="O101"/>
      <c r="P101"/>
      <c r="Q101"/>
      <c r="R101"/>
      <c r="V101"/>
      <c r="W101"/>
      <c r="X101"/>
      <c r="Y101"/>
      <c r="Z101"/>
      <c r="AA101"/>
    </row>
    <row r="102" spans="1:27" ht="18.75" customHeight="1">
      <c r="A102" s="12"/>
      <c r="B102" s="2" t="s">
        <v>71</v>
      </c>
      <c r="C102"/>
      <c r="D102"/>
      <c r="E102" s="6">
        <f>Data!B163</f>
        <v>6128</v>
      </c>
      <c r="F102" s="50">
        <f t="shared" si="1"/>
        <v>0.1599582354476638</v>
      </c>
      <c r="G102"/>
      <c r="H102"/>
      <c r="I102"/>
      <c r="J102"/>
      <c r="K102"/>
      <c r="L102"/>
      <c r="M102"/>
      <c r="N102"/>
      <c r="O102"/>
      <c r="P102"/>
      <c r="Q102"/>
      <c r="R102"/>
      <c r="V102"/>
      <c r="W102"/>
      <c r="X102"/>
      <c r="Y102"/>
      <c r="Z102"/>
      <c r="AA102"/>
    </row>
    <row r="103" spans="2:27" ht="18.75" customHeight="1">
      <c r="B103" s="2" t="s">
        <v>59</v>
      </c>
      <c r="C103"/>
      <c r="D103"/>
      <c r="E103" s="6">
        <f>Data!B164</f>
        <v>6840</v>
      </c>
      <c r="F103" s="50">
        <f t="shared" si="1"/>
        <v>0.17854346123727485</v>
      </c>
      <c r="G103"/>
      <c r="H103"/>
      <c r="I103"/>
      <c r="J103"/>
      <c r="K103"/>
      <c r="L103"/>
      <c r="N103"/>
      <c r="O103"/>
      <c r="P103"/>
      <c r="Q103"/>
      <c r="R103"/>
      <c r="V103"/>
      <c r="W103"/>
      <c r="X103"/>
      <c r="Y103"/>
      <c r="Z103"/>
      <c r="AA103"/>
    </row>
    <row r="104" spans="2:27" ht="18.75" customHeight="1">
      <c r="B104" s="2" t="s">
        <v>61</v>
      </c>
      <c r="C104"/>
      <c r="D104"/>
      <c r="E104" s="6">
        <f>Data!B165</f>
        <v>1426</v>
      </c>
      <c r="F104" s="50">
        <f t="shared" si="1"/>
        <v>0.03722265726964239</v>
      </c>
      <c r="G104"/>
      <c r="H104"/>
      <c r="I104"/>
      <c r="J104"/>
      <c r="K104"/>
      <c r="L104"/>
      <c r="N104"/>
      <c r="O104"/>
      <c r="P104"/>
      <c r="Q104"/>
      <c r="R104"/>
      <c r="V104"/>
      <c r="W104"/>
      <c r="X104"/>
      <c r="Y104"/>
      <c r="Z104"/>
      <c r="AA104"/>
    </row>
    <row r="105" spans="2:27" ht="18.75" customHeight="1">
      <c r="B105" s="2" t="s">
        <v>63</v>
      </c>
      <c r="C105"/>
      <c r="D105"/>
      <c r="E105" s="6">
        <f>Data!B166</f>
        <v>3901</v>
      </c>
      <c r="F105" s="50">
        <f t="shared" si="1"/>
        <v>0.10182719916470895</v>
      </c>
      <c r="G105"/>
      <c r="H105"/>
      <c r="I105"/>
      <c r="J105"/>
      <c r="K105"/>
      <c r="L105"/>
      <c r="N105"/>
      <c r="O105"/>
      <c r="P105"/>
      <c r="Q105"/>
      <c r="R105"/>
      <c r="V105"/>
      <c r="W105"/>
      <c r="X105"/>
      <c r="Y105"/>
      <c r="Z105"/>
      <c r="AA105"/>
    </row>
    <row r="106" spans="2:27" ht="18.75" customHeight="1">
      <c r="B106" s="2" t="s">
        <v>65</v>
      </c>
      <c r="C106"/>
      <c r="D106"/>
      <c r="E106" s="6">
        <f>Data!B167</f>
        <v>2217</v>
      </c>
      <c r="F106" s="50">
        <f t="shared" si="1"/>
        <v>0.05787000783085356</v>
      </c>
      <c r="G106"/>
      <c r="H106"/>
      <c r="I106"/>
      <c r="J106"/>
      <c r="K106"/>
      <c r="L106"/>
      <c r="N106"/>
      <c r="O106"/>
      <c r="P106"/>
      <c r="Q106"/>
      <c r="R106"/>
      <c r="V106"/>
      <c r="W106"/>
      <c r="X106"/>
      <c r="Y106"/>
      <c r="Z106"/>
      <c r="AA106"/>
    </row>
    <row r="107" spans="2:27" ht="18.75" customHeight="1">
      <c r="B107" s="2" t="s">
        <v>66</v>
      </c>
      <c r="C107"/>
      <c r="D107"/>
      <c r="E107" s="6">
        <f>Data!B168</f>
        <v>2989</v>
      </c>
      <c r="F107" s="50">
        <f t="shared" si="1"/>
        <v>0.07802140433307231</v>
      </c>
      <c r="G107"/>
      <c r="H107"/>
      <c r="I107"/>
      <c r="J107"/>
      <c r="K107"/>
      <c r="L107"/>
      <c r="N107"/>
      <c r="O107"/>
      <c r="P107"/>
      <c r="Q107"/>
      <c r="R107"/>
      <c r="V107"/>
      <c r="W107"/>
      <c r="X107"/>
      <c r="Y107"/>
      <c r="Z107"/>
      <c r="AA107"/>
    </row>
    <row r="108" spans="2:19" ht="18.75" customHeight="1">
      <c r="B108" s="2" t="s">
        <v>67</v>
      </c>
      <c r="C108"/>
      <c r="D108"/>
      <c r="E108" s="6">
        <f>Data!B169</f>
        <v>6532</v>
      </c>
      <c r="F108" s="50">
        <f t="shared" si="1"/>
        <v>0.17050378491255547</v>
      </c>
      <c r="G108"/>
      <c r="H108"/>
      <c r="I108"/>
      <c r="J108"/>
      <c r="K108"/>
      <c r="L108"/>
      <c r="N108"/>
      <c r="O108"/>
      <c r="P108"/>
      <c r="Q108"/>
      <c r="R108"/>
      <c r="S108"/>
    </row>
    <row r="109" spans="2:18" ht="18.75" customHeight="1">
      <c r="B109" s="2" t="s">
        <v>72</v>
      </c>
      <c r="C109"/>
      <c r="D109"/>
      <c r="E109" s="6">
        <f>Data!B170</f>
        <v>2999</v>
      </c>
      <c r="F109" s="50">
        <f t="shared" si="1"/>
        <v>0.07828243278517358</v>
      </c>
      <c r="G109"/>
      <c r="H109"/>
      <c r="I109"/>
      <c r="J109"/>
      <c r="K109"/>
      <c r="L109"/>
      <c r="M109" s="18"/>
      <c r="N109"/>
      <c r="O109"/>
      <c r="P109"/>
      <c r="Q109"/>
      <c r="R109"/>
    </row>
    <row r="110" spans="2:18" ht="18.75" customHeight="1">
      <c r="B110"/>
      <c r="C110"/>
      <c r="D110"/>
      <c r="E110"/>
      <c r="F110"/>
      <c r="G110"/>
      <c r="H110"/>
      <c r="I110"/>
      <c r="J110"/>
      <c r="K110"/>
      <c r="L110"/>
      <c r="M110" s="18"/>
      <c r="N110"/>
      <c r="O110"/>
      <c r="P110"/>
      <c r="Q110"/>
      <c r="R110"/>
    </row>
    <row r="111" spans="2:18" ht="18.75" customHeight="1">
      <c r="B111" s="38" t="s">
        <v>49</v>
      </c>
      <c r="C111"/>
      <c r="D111"/>
      <c r="E111"/>
      <c r="F111"/>
      <c r="G111"/>
      <c r="H111" s="40" t="s">
        <v>73</v>
      </c>
      <c r="I111"/>
      <c r="J111"/>
      <c r="K111"/>
      <c r="L111"/>
      <c r="M111" s="18"/>
      <c r="N111" s="40" t="s">
        <v>73</v>
      </c>
      <c r="O111"/>
      <c r="P111"/>
      <c r="Q111"/>
      <c r="R111"/>
    </row>
    <row r="112" spans="2:18" ht="18.75" customHeight="1">
      <c r="B112" s="38"/>
      <c r="H112"/>
      <c r="I112"/>
      <c r="J112"/>
      <c r="K112"/>
      <c r="L112"/>
      <c r="N112"/>
      <c r="O112"/>
      <c r="P112"/>
      <c r="Q112"/>
      <c r="R112"/>
    </row>
    <row r="113" spans="2:18" ht="18.75" customHeight="1">
      <c r="B113" s="40"/>
      <c r="H113"/>
      <c r="I113"/>
      <c r="J113"/>
      <c r="K113"/>
      <c r="L113"/>
      <c r="M113"/>
      <c r="N113"/>
      <c r="O113"/>
      <c r="P113"/>
      <c r="Q113"/>
      <c r="R113"/>
    </row>
    <row r="114" spans="2:17" ht="18.75" customHeight="1">
      <c r="B114" s="40"/>
      <c r="H114"/>
      <c r="I114"/>
      <c r="J114"/>
      <c r="K114"/>
      <c r="L114"/>
      <c r="M114"/>
      <c r="N114"/>
      <c r="O114"/>
      <c r="P114"/>
      <c r="Q114"/>
    </row>
    <row r="115" spans="2:17" ht="44.25" customHeight="1">
      <c r="B115" s="96" t="s">
        <v>108</v>
      </c>
      <c r="H115"/>
      <c r="I115"/>
      <c r="J115"/>
      <c r="K115"/>
      <c r="L115"/>
      <c r="M115"/>
      <c r="N115"/>
      <c r="O115"/>
      <c r="P115"/>
      <c r="Q115"/>
    </row>
    <row r="116" spans="2:17" ht="18.75" customHeight="1">
      <c r="B116"/>
      <c r="D116"/>
      <c r="E116"/>
      <c r="F116" s="70"/>
      <c r="G116"/>
      <c r="H116"/>
      <c r="I116"/>
      <c r="J116"/>
      <c r="K116"/>
      <c r="L116"/>
      <c r="M116"/>
      <c r="N116"/>
      <c r="O116"/>
      <c r="P116"/>
      <c r="Q116"/>
    </row>
    <row r="117" spans="2:17" ht="18.75" customHeight="1">
      <c r="B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7" ht="18.75" customHeight="1">
      <c r="B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7" ht="18.75" customHeight="1">
      <c r="B119"/>
      <c r="C119" s="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7" ht="18.75" customHeight="1">
      <c r="B120"/>
      <c r="C120" s="19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7" ht="18.75" customHeight="1">
      <c r="B121"/>
      <c r="C121" s="19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7" ht="18.75" customHeight="1">
      <c r="B122"/>
      <c r="C122" s="19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2" ht="18.75" customHeight="1">
      <c r="B123"/>
      <c r="C123" s="19"/>
      <c r="D123"/>
      <c r="E123"/>
      <c r="F123"/>
      <c r="G123"/>
      <c r="H123"/>
      <c r="I123"/>
      <c r="J123"/>
      <c r="K123"/>
      <c r="L123"/>
    </row>
    <row r="124" spans="2:12" ht="18.75" customHeight="1">
      <c r="B124"/>
      <c r="C124" s="19"/>
      <c r="D124"/>
      <c r="E124"/>
      <c r="F124"/>
      <c r="G124"/>
      <c r="H124"/>
      <c r="I124"/>
      <c r="J124"/>
      <c r="K124"/>
      <c r="L124"/>
    </row>
    <row r="125" spans="2:12" ht="18.75" customHeight="1">
      <c r="B125"/>
      <c r="C125" s="19"/>
      <c r="D125"/>
      <c r="E125"/>
      <c r="F125"/>
      <c r="G125"/>
      <c r="H125"/>
      <c r="I125"/>
      <c r="J125"/>
      <c r="K125"/>
      <c r="L125"/>
    </row>
    <row r="126" spans="2:8" ht="18.75" customHeight="1">
      <c r="B126"/>
      <c r="C126" s="19"/>
      <c r="D126"/>
      <c r="E126"/>
      <c r="F126"/>
      <c r="G126"/>
      <c r="H126"/>
    </row>
    <row r="127" spans="2:8" ht="18.75" customHeight="1">
      <c r="B127"/>
      <c r="D127"/>
      <c r="E127"/>
      <c r="F127"/>
      <c r="G127"/>
      <c r="H127"/>
    </row>
    <row r="128" spans="4:8" ht="18.75" customHeight="1">
      <c r="D128"/>
      <c r="E128"/>
      <c r="F128"/>
      <c r="G128"/>
      <c r="H128"/>
    </row>
    <row r="130" spans="14:18" ht="18.75" customHeight="1">
      <c r="N130" s="18"/>
      <c r="O130" s="18"/>
      <c r="P130" s="18"/>
      <c r="Q130" s="18"/>
      <c r="R130" s="18"/>
    </row>
    <row r="131" spans="14:18" ht="18.75" customHeight="1">
      <c r="N131" s="18"/>
      <c r="O131" s="18"/>
      <c r="P131" s="18"/>
      <c r="Q131" s="18"/>
      <c r="R131" s="18"/>
    </row>
    <row r="132" spans="14:18" ht="18.75" customHeight="1">
      <c r="N132" s="18"/>
      <c r="O132" s="18"/>
      <c r="P132" s="18"/>
      <c r="Q132" s="18"/>
      <c r="R132" s="18"/>
    </row>
    <row r="133" spans="14:18" ht="18.75" customHeight="1">
      <c r="N133" s="18"/>
      <c r="O133" s="18"/>
      <c r="P133" s="18"/>
      <c r="Q133" s="18"/>
      <c r="R133" s="18"/>
    </row>
    <row r="134" spans="14:18" ht="18.75" customHeight="1">
      <c r="N134" s="18"/>
      <c r="O134" s="18"/>
      <c r="P134" s="18"/>
      <c r="Q134" s="18"/>
      <c r="R134" s="18"/>
    </row>
    <row r="135" spans="14:18" ht="18.75" customHeight="1">
      <c r="N135" s="18"/>
      <c r="O135" s="18"/>
      <c r="P135" s="18"/>
      <c r="Q135" s="18"/>
      <c r="R135" s="18"/>
    </row>
    <row r="136" spans="14:18" ht="18.75" customHeight="1">
      <c r="N136" s="18"/>
      <c r="O136" s="18"/>
      <c r="P136" s="18"/>
      <c r="Q136" s="18"/>
      <c r="R136" s="18"/>
    </row>
    <row r="137" spans="14:18" ht="18.75" customHeight="1">
      <c r="N137" s="18"/>
      <c r="O137" s="18"/>
      <c r="P137" s="18"/>
      <c r="Q137" s="18"/>
      <c r="R137" s="18"/>
    </row>
    <row r="138" spans="14:18" ht="18.75" customHeight="1">
      <c r="N138" s="18"/>
      <c r="O138" s="18"/>
      <c r="P138" s="18"/>
      <c r="Q138" s="18"/>
      <c r="R138" s="18"/>
    </row>
    <row r="139" spans="14:18" ht="18.75" customHeight="1">
      <c r="N139" s="18"/>
      <c r="O139" s="18"/>
      <c r="P139" s="18"/>
      <c r="Q139" s="18"/>
      <c r="R139" s="18"/>
    </row>
    <row r="140" spans="14:18" ht="18.75" customHeight="1">
      <c r="N140" s="18"/>
      <c r="O140" s="18"/>
      <c r="P140" s="18"/>
      <c r="Q140" s="18"/>
      <c r="R140" s="18"/>
    </row>
    <row r="141" spans="14:18" ht="18.75" customHeight="1">
      <c r="N141" s="18"/>
      <c r="O141" s="18"/>
      <c r="P141" s="18"/>
      <c r="Q141" s="18"/>
      <c r="R141" s="18"/>
    </row>
    <row r="142" spans="14:18" ht="18.75" customHeight="1">
      <c r="N142" s="18"/>
      <c r="O142" s="18"/>
      <c r="P142" s="18"/>
      <c r="Q142" s="18"/>
      <c r="R142" s="18"/>
    </row>
    <row r="143" spans="1:18" ht="18.75" customHeight="1">
      <c r="A143" s="2">
        <v>268</v>
      </c>
      <c r="N143" s="18"/>
      <c r="O143" s="18"/>
      <c r="P143" s="18"/>
      <c r="Q143" s="18"/>
      <c r="R143" s="18"/>
    </row>
    <row r="145" ht="18.75" customHeight="1">
      <c r="A145" s="2">
        <v>499</v>
      </c>
    </row>
    <row r="146" ht="18.75" customHeight="1">
      <c r="A146" s="2">
        <v>157</v>
      </c>
    </row>
    <row r="147" ht="18.75" customHeight="1">
      <c r="A147" s="2">
        <v>184</v>
      </c>
    </row>
    <row r="148" ht="18.75" customHeight="1">
      <c r="A148" s="2">
        <v>558</v>
      </c>
    </row>
    <row r="149" ht="18.75" customHeight="1">
      <c r="A149" s="2">
        <v>689</v>
      </c>
    </row>
    <row r="150" ht="18.75" customHeight="1">
      <c r="A150" s="2">
        <v>286</v>
      </c>
    </row>
    <row r="151" ht="18.75" customHeight="1">
      <c r="A151" s="2">
        <v>9</v>
      </c>
    </row>
    <row r="152" ht="18.75" customHeight="1">
      <c r="A152" s="2">
        <v>2126</v>
      </c>
    </row>
    <row r="161" spans="8:12" ht="18.75" customHeight="1">
      <c r="H161"/>
      <c r="I161"/>
      <c r="J161"/>
      <c r="K161"/>
      <c r="L161"/>
    </row>
    <row r="162" spans="8:12" ht="18.75" customHeight="1">
      <c r="H162"/>
      <c r="I162"/>
      <c r="J162"/>
      <c r="K162"/>
      <c r="L162"/>
    </row>
    <row r="163" spans="8:12" ht="18.75" customHeight="1">
      <c r="H163"/>
      <c r="I163"/>
      <c r="J163"/>
      <c r="K163"/>
      <c r="L163"/>
    </row>
    <row r="164" spans="8:12" ht="18.75" customHeight="1">
      <c r="H164"/>
      <c r="I164"/>
      <c r="J164"/>
      <c r="K164"/>
      <c r="L164"/>
    </row>
    <row r="165" spans="8:12" ht="18.75" customHeight="1">
      <c r="H165"/>
      <c r="I165"/>
      <c r="J165"/>
      <c r="K165"/>
      <c r="L165"/>
    </row>
    <row r="166" spans="8:12" ht="18.75" customHeight="1">
      <c r="H166"/>
      <c r="I166"/>
      <c r="J166"/>
      <c r="K166"/>
      <c r="L166"/>
    </row>
    <row r="167" spans="8:12" ht="18.75" customHeight="1">
      <c r="H167"/>
      <c r="I167"/>
      <c r="J167"/>
      <c r="K167"/>
      <c r="L167"/>
    </row>
    <row r="168" spans="8:12" ht="18.75" customHeight="1">
      <c r="H168"/>
      <c r="I168"/>
      <c r="J168"/>
      <c r="K168"/>
      <c r="L168"/>
    </row>
    <row r="169" spans="8:12" ht="18.75" customHeight="1">
      <c r="H169"/>
      <c r="I169"/>
      <c r="J169"/>
      <c r="K169"/>
      <c r="L169"/>
    </row>
    <row r="170" spans="8:12" ht="18.75" customHeight="1">
      <c r="H170"/>
      <c r="I170"/>
      <c r="J170"/>
      <c r="K170"/>
      <c r="L170"/>
    </row>
    <row r="171" spans="8:12" ht="18.75" customHeight="1">
      <c r="H171"/>
      <c r="I171"/>
      <c r="J171"/>
      <c r="K171"/>
      <c r="L171"/>
    </row>
    <row r="172" spans="8:12" ht="18.75" customHeight="1">
      <c r="H172"/>
      <c r="I172"/>
      <c r="J172"/>
      <c r="K172"/>
      <c r="L172"/>
    </row>
    <row r="243" spans="1:5" ht="18.75" customHeight="1">
      <c r="A243" s="100" t="s">
        <v>110</v>
      </c>
      <c r="B243" s="100" t="s">
        <v>107</v>
      </c>
      <c r="C243" s="100" t="s">
        <v>109</v>
      </c>
      <c r="D243" s="100" t="s">
        <v>111</v>
      </c>
      <c r="E243" s="100" t="s">
        <v>112</v>
      </c>
    </row>
    <row r="244" spans="1:6" ht="18.75" customHeight="1">
      <c r="A244" s="98">
        <v>461</v>
      </c>
      <c r="B244" s="98">
        <v>600</v>
      </c>
      <c r="C244" s="98">
        <v>968</v>
      </c>
      <c r="D244" s="99">
        <v>1304</v>
      </c>
      <c r="E244" s="99">
        <v>1262</v>
      </c>
      <c r="F244" s="2" t="s">
        <v>113</v>
      </c>
    </row>
    <row r="245" spans="1:5" ht="18.75" customHeight="1">
      <c r="A245" s="98">
        <v>701</v>
      </c>
      <c r="B245" s="98">
        <v>900</v>
      </c>
      <c r="C245" s="98">
        <v>1520</v>
      </c>
      <c r="D245" s="99">
        <v>1970</v>
      </c>
      <c r="E245" s="99">
        <v>1892</v>
      </c>
    </row>
    <row r="247" spans="1:2" ht="18.75" customHeight="1">
      <c r="A247" s="2" t="s">
        <v>115</v>
      </c>
      <c r="B247" s="2" t="s">
        <v>116</v>
      </c>
    </row>
    <row r="248" spans="1:4" ht="18.75" customHeight="1">
      <c r="A248" s="2">
        <v>25581</v>
      </c>
      <c r="B248" s="2">
        <v>37305510</v>
      </c>
      <c r="D248" s="5" t="s">
        <v>114</v>
      </c>
    </row>
    <row r="249" spans="1:2" ht="18.75" customHeight="1">
      <c r="A249" s="2">
        <v>1256</v>
      </c>
      <c r="B249" s="2">
        <v>1195373</v>
      </c>
    </row>
    <row r="250" spans="1:2" ht="18.75" customHeight="1">
      <c r="A250" s="2">
        <v>12307</v>
      </c>
      <c r="B250" s="2">
        <v>47670127</v>
      </c>
    </row>
    <row r="251" spans="1:2" ht="18.75" customHeight="1">
      <c r="A251" s="2">
        <v>810</v>
      </c>
      <c r="B251" s="2">
        <v>1136670</v>
      </c>
    </row>
    <row r="252" ht="18.75" customHeight="1">
      <c r="B252" s="2">
        <v>737524</v>
      </c>
    </row>
    <row r="253" spans="1:2" ht="18.75" customHeight="1">
      <c r="A253" s="2">
        <v>15124</v>
      </c>
      <c r="B253" s="2">
        <v>88070300</v>
      </c>
    </row>
    <row r="266" ht="18.75" customHeight="1">
      <c r="E266" s="97"/>
    </row>
  </sheetData>
  <sheetProtection/>
  <printOptions/>
  <pageMargins left="0.18" right="0.21" top="0.61" bottom="0.44" header="0.27" footer="0.21"/>
  <pageSetup horizontalDpi="300" verticalDpi="300" orientation="landscape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selection activeCell="F2" sqref="F2:G11"/>
    </sheetView>
  </sheetViews>
  <sheetFormatPr defaultColWidth="9.140625" defaultRowHeight="12.75"/>
  <cols>
    <col min="1" max="1" width="26.8515625" style="0" bestFit="1" customWidth="1"/>
    <col min="9" max="9" width="28.28125" style="0" bestFit="1" customWidth="1"/>
    <col min="12" max="12" width="28.28125" style="0" bestFit="1" customWidth="1"/>
  </cols>
  <sheetData>
    <row r="1" spans="3:7" ht="12.75">
      <c r="C1" t="s">
        <v>77</v>
      </c>
      <c r="G1" t="s">
        <v>77</v>
      </c>
    </row>
    <row r="2" spans="1:7" ht="12.75">
      <c r="A2" t="s">
        <v>166</v>
      </c>
      <c r="B2" t="s">
        <v>154</v>
      </c>
      <c r="C2">
        <v>327</v>
      </c>
      <c r="D2">
        <v>1</v>
      </c>
      <c r="E2" t="s">
        <v>165</v>
      </c>
      <c r="F2" t="s">
        <v>141</v>
      </c>
      <c r="G2">
        <v>686</v>
      </c>
    </row>
    <row r="3" spans="1:7" ht="12.75">
      <c r="A3" t="s">
        <v>166</v>
      </c>
      <c r="B3" t="s">
        <v>150</v>
      </c>
      <c r="C3">
        <v>181</v>
      </c>
      <c r="D3">
        <v>2</v>
      </c>
      <c r="E3" t="s">
        <v>165</v>
      </c>
      <c r="F3" t="s">
        <v>148</v>
      </c>
      <c r="G3">
        <v>505</v>
      </c>
    </row>
    <row r="4" spans="1:7" ht="12.75">
      <c r="A4" t="s">
        <v>166</v>
      </c>
      <c r="B4" t="s">
        <v>151</v>
      </c>
      <c r="C4">
        <v>118</v>
      </c>
      <c r="D4">
        <v>3</v>
      </c>
      <c r="E4" t="s">
        <v>165</v>
      </c>
      <c r="F4" t="s">
        <v>143</v>
      </c>
      <c r="G4">
        <v>421</v>
      </c>
    </row>
    <row r="5" spans="1:7" ht="12.75">
      <c r="A5" t="s">
        <v>166</v>
      </c>
      <c r="B5" t="s">
        <v>147</v>
      </c>
      <c r="C5">
        <v>107</v>
      </c>
      <c r="D5">
        <v>4</v>
      </c>
      <c r="E5" t="s">
        <v>165</v>
      </c>
      <c r="F5" t="s">
        <v>146</v>
      </c>
      <c r="G5">
        <v>375</v>
      </c>
    </row>
    <row r="6" spans="1:7" ht="12.75">
      <c r="A6" t="s">
        <v>166</v>
      </c>
      <c r="B6" t="s">
        <v>137</v>
      </c>
      <c r="C6">
        <v>98</v>
      </c>
      <c r="D6">
        <v>5</v>
      </c>
      <c r="E6" t="s">
        <v>165</v>
      </c>
      <c r="F6" t="s">
        <v>145</v>
      </c>
      <c r="G6">
        <v>342</v>
      </c>
    </row>
    <row r="7" spans="1:7" ht="12.75">
      <c r="A7" t="s">
        <v>166</v>
      </c>
      <c r="B7" t="s">
        <v>153</v>
      </c>
      <c r="C7">
        <v>95</v>
      </c>
      <c r="D7">
        <v>6</v>
      </c>
      <c r="E7" t="s">
        <v>165</v>
      </c>
      <c r="F7" t="s">
        <v>199</v>
      </c>
      <c r="G7">
        <v>332</v>
      </c>
    </row>
    <row r="8" spans="1:7" ht="12.75">
      <c r="A8" t="s">
        <v>166</v>
      </c>
      <c r="B8" t="s">
        <v>152</v>
      </c>
      <c r="C8">
        <v>85</v>
      </c>
      <c r="D8">
        <v>7</v>
      </c>
      <c r="E8" t="s">
        <v>165</v>
      </c>
      <c r="F8" t="s">
        <v>149</v>
      </c>
      <c r="G8">
        <v>295</v>
      </c>
    </row>
    <row r="9" spans="1:7" ht="12.75">
      <c r="A9" t="s">
        <v>166</v>
      </c>
      <c r="B9" t="s">
        <v>155</v>
      </c>
      <c r="C9">
        <v>72</v>
      </c>
      <c r="D9">
        <v>8</v>
      </c>
      <c r="E9" t="s">
        <v>165</v>
      </c>
      <c r="F9" t="s">
        <v>142</v>
      </c>
      <c r="G9">
        <v>251</v>
      </c>
    </row>
    <row r="10" spans="1:7" ht="12.75">
      <c r="A10" t="s">
        <v>166</v>
      </c>
      <c r="B10" t="s">
        <v>135</v>
      </c>
      <c r="C10">
        <v>57</v>
      </c>
      <c r="D10">
        <v>9</v>
      </c>
      <c r="E10" t="s">
        <v>165</v>
      </c>
      <c r="F10" t="s">
        <v>133</v>
      </c>
      <c r="G10">
        <v>245</v>
      </c>
    </row>
    <row r="11" spans="1:7" ht="12.75">
      <c r="A11" t="s">
        <v>166</v>
      </c>
      <c r="B11" t="s">
        <v>139</v>
      </c>
      <c r="C11">
        <v>48</v>
      </c>
      <c r="D11">
        <v>10</v>
      </c>
      <c r="E11" t="s">
        <v>165</v>
      </c>
      <c r="F11" t="s">
        <v>132</v>
      </c>
      <c r="G11">
        <v>230</v>
      </c>
    </row>
    <row r="12" spans="1:7" ht="12.75">
      <c r="A12" t="s">
        <v>166</v>
      </c>
      <c r="B12" t="s">
        <v>138</v>
      </c>
      <c r="C12">
        <v>47</v>
      </c>
      <c r="D12">
        <v>11</v>
      </c>
      <c r="E12" t="s">
        <v>165</v>
      </c>
      <c r="F12" t="s">
        <v>144</v>
      </c>
      <c r="G12">
        <v>226</v>
      </c>
    </row>
    <row r="13" spans="1:7" ht="12.75">
      <c r="A13" t="s">
        <v>166</v>
      </c>
      <c r="B13" t="s">
        <v>140</v>
      </c>
      <c r="C13">
        <v>41</v>
      </c>
      <c r="D13">
        <v>12</v>
      </c>
      <c r="E13" t="s">
        <v>165</v>
      </c>
      <c r="F13" t="s">
        <v>134</v>
      </c>
      <c r="G13">
        <v>217</v>
      </c>
    </row>
    <row r="14" spans="1:7" ht="12.75">
      <c r="A14" t="s">
        <v>166</v>
      </c>
      <c r="B14" t="s">
        <v>264</v>
      </c>
      <c r="C14">
        <v>37</v>
      </c>
      <c r="D14">
        <v>13</v>
      </c>
      <c r="E14" t="s">
        <v>165</v>
      </c>
      <c r="F14" t="s">
        <v>136</v>
      </c>
      <c r="G14">
        <v>210</v>
      </c>
    </row>
    <row r="15" spans="1:7" ht="12.75">
      <c r="A15" t="s">
        <v>166</v>
      </c>
      <c r="B15" t="s">
        <v>253</v>
      </c>
      <c r="C15">
        <v>36</v>
      </c>
      <c r="E15" t="s">
        <v>165</v>
      </c>
      <c r="F15" t="s">
        <v>140</v>
      </c>
      <c r="G15">
        <v>205</v>
      </c>
    </row>
    <row r="16" spans="1:7" ht="12.75">
      <c r="A16" t="s">
        <v>166</v>
      </c>
      <c r="B16" t="s">
        <v>258</v>
      </c>
      <c r="C16">
        <v>30</v>
      </c>
      <c r="E16" t="s">
        <v>165</v>
      </c>
      <c r="F16" t="s">
        <v>139</v>
      </c>
      <c r="G16">
        <v>202</v>
      </c>
    </row>
    <row r="17" spans="1:11" ht="12.75">
      <c r="A17" t="s">
        <v>166</v>
      </c>
      <c r="B17" t="s">
        <v>259</v>
      </c>
      <c r="C17">
        <v>25</v>
      </c>
      <c r="E17" t="s">
        <v>165</v>
      </c>
      <c r="F17" t="s">
        <v>233</v>
      </c>
      <c r="G17">
        <v>185</v>
      </c>
      <c r="K17">
        <v>1</v>
      </c>
    </row>
    <row r="18" spans="1:7" ht="12.75">
      <c r="A18" t="s">
        <v>166</v>
      </c>
      <c r="B18" t="s">
        <v>149</v>
      </c>
      <c r="C18">
        <v>25</v>
      </c>
      <c r="E18" t="s">
        <v>165</v>
      </c>
      <c r="F18" t="s">
        <v>135</v>
      </c>
      <c r="G18">
        <v>174</v>
      </c>
    </row>
    <row r="19" spans="1:7" ht="12.75">
      <c r="A19" t="s">
        <v>166</v>
      </c>
      <c r="B19" t="s">
        <v>134</v>
      </c>
      <c r="C19">
        <v>25</v>
      </c>
      <c r="E19" t="s">
        <v>165</v>
      </c>
      <c r="F19" t="s">
        <v>278</v>
      </c>
      <c r="G19">
        <v>149</v>
      </c>
    </row>
    <row r="20" spans="1:7" ht="12.75">
      <c r="A20" t="s">
        <v>166</v>
      </c>
      <c r="B20" t="s">
        <v>261</v>
      </c>
      <c r="C20">
        <v>24</v>
      </c>
      <c r="E20" t="s">
        <v>165</v>
      </c>
      <c r="F20" t="s">
        <v>276</v>
      </c>
      <c r="G20">
        <v>112</v>
      </c>
    </row>
    <row r="21" spans="1:7" ht="15">
      <c r="A21" t="s">
        <v>166</v>
      </c>
      <c r="B21" t="s">
        <v>141</v>
      </c>
      <c r="C21" s="142">
        <v>23</v>
      </c>
      <c r="E21" t="s">
        <v>165</v>
      </c>
      <c r="F21" t="s">
        <v>264</v>
      </c>
      <c r="G21">
        <v>107</v>
      </c>
    </row>
    <row r="22" spans="1:7" ht="15">
      <c r="A22" s="41" t="s">
        <v>166</v>
      </c>
      <c r="B22" s="144" t="s">
        <v>262</v>
      </c>
      <c r="C22" s="41">
        <v>21</v>
      </c>
      <c r="E22" t="s">
        <v>165</v>
      </c>
      <c r="F22" t="s">
        <v>260</v>
      </c>
      <c r="G22">
        <v>106</v>
      </c>
    </row>
    <row r="23" spans="1:7" ht="15">
      <c r="A23" s="41" t="s">
        <v>166</v>
      </c>
      <c r="B23" s="144" t="s">
        <v>263</v>
      </c>
      <c r="C23" s="145">
        <v>20</v>
      </c>
      <c r="E23" t="s">
        <v>165</v>
      </c>
      <c r="F23" t="s">
        <v>293</v>
      </c>
      <c r="G23">
        <v>103</v>
      </c>
    </row>
    <row r="24" spans="1:7" ht="15">
      <c r="A24" s="146" t="s">
        <v>166</v>
      </c>
      <c r="B24" s="147" t="s">
        <v>257</v>
      </c>
      <c r="C24" s="41">
        <v>19</v>
      </c>
      <c r="E24" t="s">
        <v>165</v>
      </c>
      <c r="F24" t="s">
        <v>294</v>
      </c>
      <c r="G24">
        <v>90</v>
      </c>
    </row>
    <row r="25" spans="1:7" ht="14.25">
      <c r="A25" s="87" t="s">
        <v>166</v>
      </c>
      <c r="B25" s="87" t="s">
        <v>269</v>
      </c>
      <c r="C25" s="87">
        <v>18</v>
      </c>
      <c r="E25" t="s">
        <v>165</v>
      </c>
      <c r="F25" t="s">
        <v>295</v>
      </c>
      <c r="G25">
        <v>66</v>
      </c>
    </row>
    <row r="26" spans="1:7" ht="15">
      <c r="A26" s="41" t="s">
        <v>166</v>
      </c>
      <c r="B26" s="148" t="s">
        <v>133</v>
      </c>
      <c r="C26" s="42">
        <v>18</v>
      </c>
      <c r="E26" t="s">
        <v>165</v>
      </c>
      <c r="F26" t="s">
        <v>269</v>
      </c>
      <c r="G26">
        <v>62</v>
      </c>
    </row>
    <row r="27" spans="1:7" ht="15">
      <c r="A27" s="41" t="s">
        <v>166</v>
      </c>
      <c r="B27" s="148" t="s">
        <v>276</v>
      </c>
      <c r="C27" s="149">
        <v>18</v>
      </c>
      <c r="E27" t="s">
        <v>165</v>
      </c>
      <c r="F27" t="s">
        <v>137</v>
      </c>
      <c r="G27">
        <v>61</v>
      </c>
    </row>
    <row r="28" spans="1:7" ht="15">
      <c r="A28" s="146" t="s">
        <v>166</v>
      </c>
      <c r="B28" s="150" t="s">
        <v>260</v>
      </c>
      <c r="C28" s="42">
        <v>18</v>
      </c>
      <c r="E28" t="s">
        <v>165</v>
      </c>
      <c r="F28" t="s">
        <v>258</v>
      </c>
      <c r="G28">
        <v>60</v>
      </c>
    </row>
    <row r="29" spans="1:7" ht="14.25">
      <c r="A29" s="87" t="s">
        <v>166</v>
      </c>
      <c r="B29" s="87" t="s">
        <v>142</v>
      </c>
      <c r="C29" s="87">
        <v>17</v>
      </c>
      <c r="E29" t="s">
        <v>165</v>
      </c>
      <c r="F29" t="s">
        <v>267</v>
      </c>
      <c r="G29">
        <v>57</v>
      </c>
    </row>
    <row r="30" spans="1:7" ht="15">
      <c r="A30" s="146" t="s">
        <v>166</v>
      </c>
      <c r="B30" s="143" t="s">
        <v>278</v>
      </c>
      <c r="C30" s="42">
        <v>17</v>
      </c>
      <c r="E30" t="s">
        <v>165</v>
      </c>
      <c r="F30" t="s">
        <v>296</v>
      </c>
      <c r="G30">
        <v>55</v>
      </c>
    </row>
    <row r="31" spans="1:7" ht="15">
      <c r="A31" s="41" t="s">
        <v>166</v>
      </c>
      <c r="B31" s="151" t="s">
        <v>274</v>
      </c>
      <c r="C31" s="42">
        <v>16</v>
      </c>
      <c r="E31" t="s">
        <v>165</v>
      </c>
      <c r="F31" t="s">
        <v>297</v>
      </c>
      <c r="G31">
        <v>55</v>
      </c>
    </row>
    <row r="32" spans="1:7" ht="15">
      <c r="A32" s="41" t="s">
        <v>166</v>
      </c>
      <c r="B32" s="151" t="s">
        <v>266</v>
      </c>
      <c r="C32" s="42">
        <v>14</v>
      </c>
      <c r="E32" t="s">
        <v>165</v>
      </c>
      <c r="F32" t="s">
        <v>282</v>
      </c>
      <c r="G32">
        <v>53</v>
      </c>
    </row>
    <row r="33" spans="1:7" ht="15">
      <c r="A33" s="41" t="s">
        <v>166</v>
      </c>
      <c r="B33" s="151" t="s">
        <v>267</v>
      </c>
      <c r="C33" s="41">
        <v>14</v>
      </c>
      <c r="E33" t="s">
        <v>165</v>
      </c>
      <c r="F33" t="s">
        <v>299</v>
      </c>
      <c r="G33">
        <v>51</v>
      </c>
    </row>
    <row r="34" spans="1:7" ht="15">
      <c r="A34" s="41" t="s">
        <v>166</v>
      </c>
      <c r="B34" s="151" t="s">
        <v>280</v>
      </c>
      <c r="C34" s="42">
        <v>13</v>
      </c>
      <c r="E34" t="s">
        <v>165</v>
      </c>
      <c r="F34" t="s">
        <v>262</v>
      </c>
      <c r="G34">
        <v>49</v>
      </c>
    </row>
    <row r="35" spans="1:7" ht="15">
      <c r="A35" s="41" t="s">
        <v>166</v>
      </c>
      <c r="B35" s="151" t="s">
        <v>282</v>
      </c>
      <c r="C35" s="42">
        <v>13</v>
      </c>
      <c r="E35" t="s">
        <v>165</v>
      </c>
      <c r="F35" t="s">
        <v>285</v>
      </c>
      <c r="G35">
        <v>49</v>
      </c>
    </row>
    <row r="36" spans="1:9" ht="15">
      <c r="A36" s="41" t="s">
        <v>166</v>
      </c>
      <c r="B36" s="151" t="s">
        <v>132</v>
      </c>
      <c r="C36" s="87">
        <v>11</v>
      </c>
      <c r="E36" t="s">
        <v>165</v>
      </c>
      <c r="F36" t="s">
        <v>298</v>
      </c>
      <c r="G36">
        <v>40</v>
      </c>
      <c r="I36" s="24"/>
    </row>
    <row r="37" spans="1:9" ht="14.25">
      <c r="A37" s="87" t="s">
        <v>166</v>
      </c>
      <c r="B37" s="87" t="s">
        <v>289</v>
      </c>
      <c r="C37" s="87">
        <v>10</v>
      </c>
      <c r="E37" t="s">
        <v>165</v>
      </c>
      <c r="F37" t="s">
        <v>138</v>
      </c>
      <c r="G37">
        <v>39</v>
      </c>
      <c r="I37" s="24"/>
    </row>
    <row r="38" spans="1:9" ht="15">
      <c r="A38" s="146" t="s">
        <v>166</v>
      </c>
      <c r="B38" s="143" t="s">
        <v>275</v>
      </c>
      <c r="C38" s="41">
        <v>10</v>
      </c>
      <c r="E38" t="s">
        <v>165</v>
      </c>
      <c r="F38" t="s">
        <v>304</v>
      </c>
      <c r="G38">
        <v>36</v>
      </c>
      <c r="I38" s="59"/>
    </row>
    <row r="39" spans="1:9" ht="15">
      <c r="A39" s="41" t="s">
        <v>166</v>
      </c>
      <c r="B39" s="152" t="s">
        <v>272</v>
      </c>
      <c r="C39" s="41">
        <v>9</v>
      </c>
      <c r="E39" t="s">
        <v>165</v>
      </c>
      <c r="F39" t="s">
        <v>289</v>
      </c>
      <c r="G39">
        <v>35</v>
      </c>
      <c r="I39" s="59"/>
    </row>
    <row r="40" spans="1:9" ht="15">
      <c r="A40" s="41" t="s">
        <v>166</v>
      </c>
      <c r="B40" s="152" t="s">
        <v>148</v>
      </c>
      <c r="C40" s="41">
        <v>8</v>
      </c>
      <c r="E40" t="s">
        <v>165</v>
      </c>
      <c r="F40" t="s">
        <v>300</v>
      </c>
      <c r="G40">
        <v>30</v>
      </c>
      <c r="I40" s="24"/>
    </row>
    <row r="41" spans="1:9" ht="15">
      <c r="A41" s="41" t="s">
        <v>166</v>
      </c>
      <c r="B41" s="152" t="s">
        <v>271</v>
      </c>
      <c r="C41" s="41">
        <v>8</v>
      </c>
      <c r="E41" t="s">
        <v>165</v>
      </c>
      <c r="F41" t="s">
        <v>266</v>
      </c>
      <c r="G41">
        <v>27</v>
      </c>
      <c r="I41" s="59"/>
    </row>
    <row r="42" spans="1:9" ht="15">
      <c r="A42" s="41" t="s">
        <v>166</v>
      </c>
      <c r="B42" s="152" t="s">
        <v>273</v>
      </c>
      <c r="C42" s="41">
        <v>8</v>
      </c>
      <c r="E42" t="s">
        <v>165</v>
      </c>
      <c r="F42" t="s">
        <v>302</v>
      </c>
      <c r="G42">
        <v>24</v>
      </c>
      <c r="I42" s="59"/>
    </row>
    <row r="43" spans="1:7" ht="12.75">
      <c r="A43" t="s">
        <v>166</v>
      </c>
      <c r="B43" t="s">
        <v>265</v>
      </c>
      <c r="C43">
        <v>6</v>
      </c>
      <c r="E43" t="s">
        <v>165</v>
      </c>
      <c r="F43" t="s">
        <v>270</v>
      </c>
      <c r="G43">
        <v>23</v>
      </c>
    </row>
    <row r="44" spans="1:7" ht="12.75">
      <c r="A44" t="s">
        <v>166</v>
      </c>
      <c r="B44" t="s">
        <v>284</v>
      </c>
      <c r="C44">
        <v>6</v>
      </c>
      <c r="E44" t="s">
        <v>165</v>
      </c>
      <c r="F44" t="s">
        <v>288</v>
      </c>
      <c r="G44">
        <v>22</v>
      </c>
    </row>
    <row r="45" spans="1:7" ht="12.75">
      <c r="A45" t="s">
        <v>166</v>
      </c>
      <c r="B45" t="s">
        <v>283</v>
      </c>
      <c r="C45">
        <v>5</v>
      </c>
      <c r="E45" t="s">
        <v>165</v>
      </c>
      <c r="F45" t="s">
        <v>275</v>
      </c>
      <c r="G45">
        <v>20</v>
      </c>
    </row>
    <row r="46" spans="1:7" ht="12.75">
      <c r="A46" t="s">
        <v>166</v>
      </c>
      <c r="B46" t="s">
        <v>277</v>
      </c>
      <c r="C46">
        <v>5</v>
      </c>
      <c r="E46" t="s">
        <v>165</v>
      </c>
      <c r="F46" t="s">
        <v>303</v>
      </c>
      <c r="G46">
        <v>19</v>
      </c>
    </row>
    <row r="47" spans="1:7" ht="12.75">
      <c r="A47" t="s">
        <v>166</v>
      </c>
      <c r="B47" t="s">
        <v>268</v>
      </c>
      <c r="C47">
        <v>5</v>
      </c>
      <c r="E47" t="s">
        <v>165</v>
      </c>
      <c r="F47" t="s">
        <v>284</v>
      </c>
      <c r="G47">
        <v>18</v>
      </c>
    </row>
    <row r="48" spans="1:7" ht="12.75">
      <c r="A48" t="s">
        <v>166</v>
      </c>
      <c r="B48" t="s">
        <v>288</v>
      </c>
      <c r="C48">
        <v>4</v>
      </c>
      <c r="E48" t="s">
        <v>165</v>
      </c>
      <c r="F48" t="s">
        <v>308</v>
      </c>
      <c r="G48">
        <v>17</v>
      </c>
    </row>
    <row r="49" spans="1:7" ht="12.75">
      <c r="A49" t="s">
        <v>166</v>
      </c>
      <c r="B49" t="s">
        <v>281</v>
      </c>
      <c r="C49">
        <v>3</v>
      </c>
      <c r="E49" t="s">
        <v>165</v>
      </c>
      <c r="F49" t="s">
        <v>306</v>
      </c>
      <c r="G49">
        <v>17</v>
      </c>
    </row>
    <row r="50" spans="1:7" ht="12.75">
      <c r="A50" t="s">
        <v>166</v>
      </c>
      <c r="B50" t="s">
        <v>292</v>
      </c>
      <c r="C50">
        <v>3</v>
      </c>
      <c r="E50" t="s">
        <v>165</v>
      </c>
      <c r="F50" t="s">
        <v>305</v>
      </c>
      <c r="G50">
        <v>16</v>
      </c>
    </row>
    <row r="51" spans="1:7" ht="12.75">
      <c r="A51" t="s">
        <v>166</v>
      </c>
      <c r="B51" t="s">
        <v>286</v>
      </c>
      <c r="C51">
        <v>3</v>
      </c>
      <c r="E51" t="s">
        <v>165</v>
      </c>
      <c r="F51" t="s">
        <v>307</v>
      </c>
      <c r="G51">
        <v>13</v>
      </c>
    </row>
    <row r="52" spans="1:7" ht="12.75">
      <c r="A52" t="s">
        <v>166</v>
      </c>
      <c r="B52" t="s">
        <v>285</v>
      </c>
      <c r="C52">
        <v>3</v>
      </c>
      <c r="E52" t="s">
        <v>165</v>
      </c>
      <c r="F52" t="s">
        <v>311</v>
      </c>
      <c r="G52">
        <v>13</v>
      </c>
    </row>
    <row r="53" spans="1:7" ht="12.75">
      <c r="A53" t="s">
        <v>166</v>
      </c>
      <c r="B53" t="s">
        <v>290</v>
      </c>
      <c r="C53">
        <v>2</v>
      </c>
      <c r="E53" t="s">
        <v>165</v>
      </c>
      <c r="F53" t="s">
        <v>290</v>
      </c>
      <c r="G53">
        <v>12</v>
      </c>
    </row>
    <row r="54" spans="1:7" ht="12.75">
      <c r="A54" t="s">
        <v>166</v>
      </c>
      <c r="B54" t="s">
        <v>287</v>
      </c>
      <c r="C54">
        <v>2</v>
      </c>
      <c r="E54" t="s">
        <v>165</v>
      </c>
      <c r="F54" t="s">
        <v>257</v>
      </c>
      <c r="G54">
        <v>11</v>
      </c>
    </row>
    <row r="55" spans="1:7" ht="12.75">
      <c r="A55" t="s">
        <v>166</v>
      </c>
      <c r="B55" t="s">
        <v>270</v>
      </c>
      <c r="C55">
        <v>2</v>
      </c>
      <c r="E55" t="s">
        <v>165</v>
      </c>
      <c r="F55" t="s">
        <v>281</v>
      </c>
      <c r="G55">
        <v>10</v>
      </c>
    </row>
    <row r="56" spans="1:7" ht="12.75">
      <c r="A56" t="s">
        <v>166</v>
      </c>
      <c r="B56" t="s">
        <v>291</v>
      </c>
      <c r="C56">
        <v>1</v>
      </c>
      <c r="E56" t="s">
        <v>165</v>
      </c>
      <c r="F56" t="s">
        <v>268</v>
      </c>
      <c r="G56">
        <v>9</v>
      </c>
    </row>
    <row r="57" spans="1:7" ht="12.75">
      <c r="A57" t="s">
        <v>79</v>
      </c>
      <c r="B57" t="s">
        <v>79</v>
      </c>
      <c r="C57">
        <v>1851</v>
      </c>
      <c r="E57" t="s">
        <v>165</v>
      </c>
      <c r="F57" t="s">
        <v>312</v>
      </c>
      <c r="G57">
        <v>8</v>
      </c>
    </row>
    <row r="58" spans="1:7" ht="12.75">
      <c r="A58" t="s">
        <v>270</v>
      </c>
      <c r="B58">
        <v>68</v>
      </c>
      <c r="E58" t="s">
        <v>165</v>
      </c>
      <c r="F58" t="s">
        <v>273</v>
      </c>
      <c r="G58">
        <v>7</v>
      </c>
    </row>
    <row r="59" spans="1:7" ht="12.75">
      <c r="A59" t="s">
        <v>317</v>
      </c>
      <c r="B59">
        <v>63</v>
      </c>
      <c r="E59" t="s">
        <v>165</v>
      </c>
      <c r="F59" t="s">
        <v>318</v>
      </c>
      <c r="G59">
        <v>7</v>
      </c>
    </row>
    <row r="60" spans="1:7" ht="12.75">
      <c r="A60" t="s">
        <v>273</v>
      </c>
      <c r="B60">
        <v>61</v>
      </c>
      <c r="E60" t="s">
        <v>165</v>
      </c>
      <c r="F60" t="s">
        <v>313</v>
      </c>
      <c r="G60">
        <v>4</v>
      </c>
    </row>
    <row r="61" spans="1:7" ht="12.75">
      <c r="A61" t="s">
        <v>284</v>
      </c>
      <c r="B61">
        <v>58</v>
      </c>
      <c r="E61" t="s">
        <v>165</v>
      </c>
      <c r="F61" t="s">
        <v>154</v>
      </c>
      <c r="G61">
        <v>4</v>
      </c>
    </row>
    <row r="62" spans="1:7" ht="12.75">
      <c r="A62" t="s">
        <v>281</v>
      </c>
      <c r="B62">
        <v>56</v>
      </c>
      <c r="E62" t="s">
        <v>165</v>
      </c>
      <c r="F62" t="s">
        <v>286</v>
      </c>
      <c r="G62">
        <v>4</v>
      </c>
    </row>
    <row r="63" spans="1:7" ht="12.75">
      <c r="A63" t="s">
        <v>318</v>
      </c>
      <c r="B63">
        <v>49</v>
      </c>
      <c r="E63" t="s">
        <v>165</v>
      </c>
      <c r="F63" t="s">
        <v>316</v>
      </c>
      <c r="G63">
        <v>3</v>
      </c>
    </row>
    <row r="64" spans="1:7" ht="12.75">
      <c r="A64" t="s">
        <v>306</v>
      </c>
      <c r="B64">
        <v>32</v>
      </c>
      <c r="E64" t="s">
        <v>165</v>
      </c>
      <c r="F64" t="s">
        <v>152</v>
      </c>
      <c r="G64">
        <v>3</v>
      </c>
    </row>
    <row r="65" spans="1:7" ht="12.75">
      <c r="A65" t="s">
        <v>307</v>
      </c>
      <c r="B65">
        <v>31</v>
      </c>
      <c r="E65" t="s">
        <v>165</v>
      </c>
      <c r="F65" t="s">
        <v>309</v>
      </c>
      <c r="G65">
        <v>3</v>
      </c>
    </row>
    <row r="66" spans="1:7" ht="12.75">
      <c r="A66" t="s">
        <v>319</v>
      </c>
      <c r="B66">
        <v>28</v>
      </c>
      <c r="E66" t="s">
        <v>165</v>
      </c>
      <c r="F66" t="s">
        <v>314</v>
      </c>
      <c r="G66">
        <v>2</v>
      </c>
    </row>
    <row r="67" spans="1:7" ht="12.75">
      <c r="A67" t="s">
        <v>152</v>
      </c>
      <c r="B67">
        <v>28</v>
      </c>
      <c r="E67" t="s">
        <v>165</v>
      </c>
      <c r="F67" t="s">
        <v>279</v>
      </c>
      <c r="G67">
        <v>1</v>
      </c>
    </row>
    <row r="68" spans="1:7" ht="12.75">
      <c r="A68" t="s">
        <v>309</v>
      </c>
      <c r="B68">
        <v>25</v>
      </c>
      <c r="E68" t="s">
        <v>165</v>
      </c>
      <c r="F68" t="s">
        <v>301</v>
      </c>
      <c r="G68">
        <v>1</v>
      </c>
    </row>
    <row r="69" spans="1:7" ht="12.75">
      <c r="A69" t="s">
        <v>320</v>
      </c>
      <c r="B69">
        <v>24</v>
      </c>
      <c r="E69" t="s">
        <v>165</v>
      </c>
      <c r="F69" t="s">
        <v>310</v>
      </c>
      <c r="G69">
        <v>1</v>
      </c>
    </row>
    <row r="70" spans="1:7" ht="12.75">
      <c r="A70" t="s">
        <v>257</v>
      </c>
      <c r="B70">
        <v>20</v>
      </c>
      <c r="E70" t="s">
        <v>79</v>
      </c>
      <c r="F70" t="s">
        <v>79</v>
      </c>
      <c r="G70">
        <v>6885</v>
      </c>
    </row>
    <row r="71" spans="1:6" ht="12.75">
      <c r="A71" t="s">
        <v>311</v>
      </c>
      <c r="B71">
        <v>19</v>
      </c>
      <c r="E71" t="s">
        <v>136</v>
      </c>
      <c r="F71">
        <v>1</v>
      </c>
    </row>
    <row r="72" spans="1:6" ht="12.75">
      <c r="A72" t="s">
        <v>321</v>
      </c>
      <c r="B72">
        <v>18</v>
      </c>
      <c r="E72" t="s">
        <v>146</v>
      </c>
      <c r="F72">
        <v>1</v>
      </c>
    </row>
    <row r="73" spans="1:6" ht="12.75">
      <c r="A73" t="s">
        <v>312</v>
      </c>
      <c r="B73">
        <v>15</v>
      </c>
      <c r="E73" t="s">
        <v>301</v>
      </c>
      <c r="F73">
        <v>1</v>
      </c>
    </row>
    <row r="74" spans="1:6" ht="12.75">
      <c r="A74" t="s">
        <v>313</v>
      </c>
      <c r="B74">
        <v>9</v>
      </c>
      <c r="E74" t="s">
        <v>294</v>
      </c>
      <c r="F74">
        <v>1</v>
      </c>
    </row>
    <row r="75" spans="1:6" ht="12.75">
      <c r="A75" t="s">
        <v>279</v>
      </c>
      <c r="B75">
        <v>5</v>
      </c>
      <c r="E75" t="s">
        <v>257</v>
      </c>
      <c r="F75">
        <v>1</v>
      </c>
    </row>
    <row r="76" spans="1:2" ht="12.75">
      <c r="A76" t="s">
        <v>314</v>
      </c>
      <c r="B76">
        <v>3</v>
      </c>
    </row>
    <row r="77" spans="1:2" ht="12.75">
      <c r="A77" t="s">
        <v>286</v>
      </c>
      <c r="B77">
        <v>3</v>
      </c>
    </row>
    <row r="78" spans="1:2" ht="12.75">
      <c r="A78" t="s">
        <v>268</v>
      </c>
      <c r="B78">
        <v>3</v>
      </c>
    </row>
    <row r="79" spans="1:2" ht="12.75">
      <c r="A79" t="s">
        <v>301</v>
      </c>
      <c r="B79">
        <v>1</v>
      </c>
    </row>
    <row r="80" spans="1:2" ht="12.75">
      <c r="A80" t="s">
        <v>166</v>
      </c>
      <c r="B80" t="s">
        <v>290</v>
      </c>
    </row>
    <row r="81" spans="1:2" ht="12.75">
      <c r="A81" t="s">
        <v>166</v>
      </c>
      <c r="B81" t="s">
        <v>291</v>
      </c>
    </row>
    <row r="82" spans="1:2" ht="12.75">
      <c r="A82" t="s">
        <v>166</v>
      </c>
      <c r="B82" t="s">
        <v>292</v>
      </c>
    </row>
    <row r="83" spans="1:2" ht="12.75">
      <c r="A83" t="s">
        <v>79</v>
      </c>
      <c r="B83" t="s">
        <v>79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IR-WS1</dc:creator>
  <cp:keywords/>
  <dc:description/>
  <cp:lastModifiedBy>Hickman, Joel L</cp:lastModifiedBy>
  <cp:lastPrinted>2013-10-14T19:09:06Z</cp:lastPrinted>
  <dcterms:created xsi:type="dcterms:W3CDTF">1998-11-04T20:37:20Z</dcterms:created>
  <dcterms:modified xsi:type="dcterms:W3CDTF">2014-05-06T20:44:08Z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